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Balanço 2023" sheetId="2" r:id="rId1"/>
  </sheets>
  <calcPr calcId="145621"/>
</workbook>
</file>

<file path=xl/calcChain.xml><?xml version="1.0" encoding="utf-8"?>
<calcChain xmlns="http://schemas.openxmlformats.org/spreadsheetml/2006/main">
  <c r="L41" i="2" l="1"/>
  <c r="L38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L42" i="2" l="1"/>
  <c r="M38" i="2" s="1"/>
  <c r="M42" i="2" s="1"/>
</calcChain>
</file>

<file path=xl/sharedStrings.xml><?xml version="1.0" encoding="utf-8"?>
<sst xmlns="http://schemas.openxmlformats.org/spreadsheetml/2006/main" count="172" uniqueCount="156">
  <si>
    <r>
      <rPr>
        <sz val="6.5"/>
        <rFont val="Times New Roman"/>
        <family val="1"/>
      </rPr>
      <t>Obrig.Vinc.ao Fornec.de Mat.e Serviços</t>
    </r>
  </si>
  <si>
    <r>
      <rPr>
        <sz val="6.5"/>
        <rFont val="Times New Roman"/>
        <family val="1"/>
      </rPr>
      <t>Caixa Geral</t>
    </r>
  </si>
  <si>
    <r>
      <rPr>
        <sz val="6.5"/>
        <rFont val="Times New Roman"/>
        <family val="1"/>
      </rPr>
      <t>S DA S Lopes Contabilidade</t>
    </r>
  </si>
  <si>
    <r>
      <rPr>
        <sz val="6.5"/>
        <rFont val="Times New Roman"/>
        <family val="1"/>
      </rPr>
      <t>Carla Patricia Barboza</t>
    </r>
  </si>
  <si>
    <r>
      <rPr>
        <sz val="6.5"/>
        <rFont val="Times New Roman"/>
        <family val="1"/>
      </rPr>
      <t>Banco do Brasil - Cta 11.520-7</t>
    </r>
  </si>
  <si>
    <r>
      <rPr>
        <sz val="6.5"/>
        <rFont val="Times New Roman"/>
        <family val="1"/>
      </rPr>
      <t>Ricardo Alexandre Donega</t>
    </r>
  </si>
  <si>
    <r>
      <rPr>
        <sz val="6.5"/>
        <rFont val="Times New Roman"/>
        <family val="1"/>
      </rPr>
      <t>Maria Aparecida Matheus</t>
    </r>
  </si>
  <si>
    <r>
      <rPr>
        <sz val="6.5"/>
        <rFont val="Times New Roman"/>
        <family val="1"/>
      </rPr>
      <t>Banco do Brasil - Cta 12983-6 RF Simp Ag</t>
    </r>
  </si>
  <si>
    <r>
      <rPr>
        <sz val="6.5"/>
        <rFont val="Times New Roman"/>
        <family val="1"/>
      </rPr>
      <t>Outras Contas a Pagar</t>
    </r>
  </si>
  <si>
    <r>
      <rPr>
        <sz val="6.5"/>
        <rFont val="Times New Roman"/>
        <family val="1"/>
      </rPr>
      <t>Banco do Brasil Cta 11.520-7 Poupança</t>
    </r>
  </si>
  <si>
    <r>
      <rPr>
        <sz val="6.5"/>
        <rFont val="Times New Roman"/>
        <family val="1"/>
      </rPr>
      <t>Telefone</t>
    </r>
  </si>
  <si>
    <r>
      <rPr>
        <sz val="6.5"/>
        <rFont val="Times New Roman"/>
        <family val="1"/>
      </rPr>
      <t>Banco do Brasil Cta 11520-7 CDB DI</t>
    </r>
  </si>
  <si>
    <r>
      <rPr>
        <sz val="6.5"/>
        <rFont val="Times New Roman"/>
        <family val="1"/>
      </rPr>
      <t>Obrigações com Empregados</t>
    </r>
  </si>
  <si>
    <r>
      <rPr>
        <sz val="6.5"/>
        <rFont val="Times New Roman"/>
        <family val="1"/>
      </rPr>
      <t>Banco do Brasil Cta 11520-7 RF Simp Agil</t>
    </r>
  </si>
  <si>
    <r>
      <rPr>
        <sz val="6.5"/>
        <rFont val="Times New Roman"/>
        <family val="1"/>
      </rPr>
      <t>Ferias a Pagar</t>
    </r>
  </si>
  <si>
    <r>
      <rPr>
        <sz val="6.5"/>
        <rFont val="Times New Roman"/>
        <family val="1"/>
      </rPr>
      <t>Banco do Brasil Cta 11520-7 Rende Facil</t>
    </r>
  </si>
  <si>
    <r>
      <rPr>
        <sz val="6.5"/>
        <rFont val="Times New Roman"/>
        <family val="1"/>
      </rPr>
      <t>Bolsa Auxilio</t>
    </r>
  </si>
  <si>
    <r>
      <rPr>
        <sz val="6.5"/>
        <rFont val="Times New Roman"/>
        <family val="1"/>
      </rPr>
      <t>Banco do Brasil Cta 12983-6 Rende Fácil</t>
    </r>
  </si>
  <si>
    <r>
      <rPr>
        <sz val="6.5"/>
        <rFont val="Times New Roman"/>
        <family val="1"/>
      </rPr>
      <t>Obrigações Tributárias</t>
    </r>
  </si>
  <si>
    <r>
      <rPr>
        <sz val="6.5"/>
        <rFont val="Times New Roman"/>
        <family val="1"/>
      </rPr>
      <t>Banco do Brasil-Cta 14.720-6 Rende Facil</t>
    </r>
  </si>
  <si>
    <r>
      <rPr>
        <sz val="6.5"/>
        <rFont val="Times New Roman"/>
        <family val="1"/>
      </rPr>
      <t>Contribuição Assistencial a Pagar</t>
    </r>
  </si>
  <si>
    <r>
      <rPr>
        <sz val="6.5"/>
        <rFont val="Times New Roman"/>
        <family val="1"/>
      </rPr>
      <t>Banco do Brasil - Cta 12804-X PM.Bady</t>
    </r>
  </si>
  <si>
    <r>
      <rPr>
        <sz val="6.5"/>
        <rFont val="Times New Roman"/>
        <family val="1"/>
      </rPr>
      <t>Provisões Sociais</t>
    </r>
  </si>
  <si>
    <r>
      <rPr>
        <sz val="6.5"/>
        <rFont val="Times New Roman"/>
        <family val="1"/>
      </rPr>
      <t>Banco do Brasil - Cta 12805-8 PM.Uchoa</t>
    </r>
  </si>
  <si>
    <r>
      <rPr>
        <sz val="6.5"/>
        <rFont val="Times New Roman"/>
        <family val="1"/>
      </rPr>
      <t>Provisão de Férias</t>
    </r>
  </si>
  <si>
    <r>
      <rPr>
        <sz val="6.5"/>
        <rFont val="Times New Roman"/>
        <family val="1"/>
      </rPr>
      <t>Banco do Brasil - Cta 12806-6 PM.Cedral</t>
    </r>
  </si>
  <si>
    <r>
      <rPr>
        <sz val="6.5"/>
        <rFont val="Times New Roman"/>
        <family val="1"/>
      </rPr>
      <t>Provisão de Encargos s/Férias</t>
    </r>
  </si>
  <si>
    <r>
      <rPr>
        <sz val="6.5"/>
        <rFont val="Times New Roman"/>
        <family val="1"/>
      </rPr>
      <t>Banco do Brasil - Cta 12807-4 PM.Guap.</t>
    </r>
  </si>
  <si>
    <r>
      <rPr>
        <sz val="6.5"/>
        <rFont val="Times New Roman"/>
        <family val="1"/>
      </rPr>
      <t>Banco do Brasil - Cta 12805 RENDE FÁCIL</t>
    </r>
  </si>
  <si>
    <r>
      <rPr>
        <sz val="6.5"/>
        <rFont val="Times New Roman"/>
        <family val="1"/>
      </rPr>
      <t>Recursos de Projetos Municipal</t>
    </r>
  </si>
  <si>
    <r>
      <rPr>
        <sz val="6.5"/>
        <rFont val="Times New Roman"/>
        <family val="1"/>
      </rPr>
      <t>Banco do Brasil - Cta 12806 RENDE FACIL</t>
    </r>
  </si>
  <si>
    <r>
      <rPr>
        <sz val="6.5"/>
        <rFont val="Times New Roman"/>
        <family val="1"/>
      </rPr>
      <t>Banco do Brasil Cta 12804-X RF Simple Ag</t>
    </r>
  </si>
  <si>
    <r>
      <rPr>
        <sz val="6.5"/>
        <rFont val="Times New Roman"/>
        <family val="1"/>
      </rPr>
      <t>PM.Uchoa - TC</t>
    </r>
  </si>
  <si>
    <r>
      <rPr>
        <sz val="6.5"/>
        <rFont val="Times New Roman"/>
        <family val="1"/>
      </rPr>
      <t>Banco do Brasil Cta 12807-RF Simples Agi</t>
    </r>
  </si>
  <si>
    <r>
      <rPr>
        <sz val="6.5"/>
        <rFont val="Times New Roman"/>
        <family val="1"/>
      </rPr>
      <t>PM.Cedral - TC</t>
    </r>
  </si>
  <si>
    <r>
      <rPr>
        <sz val="6.5"/>
        <rFont val="Times New Roman"/>
        <family val="1"/>
      </rPr>
      <t>Banco do Brasil-Cta 14718-4 Rende Facil</t>
    </r>
  </si>
  <si>
    <r>
      <rPr>
        <sz val="6.5"/>
        <rFont val="Times New Roman"/>
        <family val="1"/>
      </rPr>
      <t>Banco do Brasil-Cta 14719-2 Rende Facil</t>
    </r>
  </si>
  <si>
    <r>
      <rPr>
        <sz val="6.5"/>
        <rFont val="Times New Roman"/>
        <family val="1"/>
      </rPr>
      <t>PM.Guapiaçú - Fundo Municipal</t>
    </r>
  </si>
  <si>
    <r>
      <rPr>
        <sz val="6.5"/>
        <rFont val="Times New Roman"/>
        <family val="1"/>
      </rPr>
      <t>PM.SJRP SEMAS TF.nº67/2023</t>
    </r>
  </si>
  <si>
    <r>
      <rPr>
        <sz val="6.5"/>
        <rFont val="Times New Roman"/>
        <family val="1"/>
      </rPr>
      <t>Impostos e Contrib. a Compensar</t>
    </r>
  </si>
  <si>
    <r>
      <rPr>
        <sz val="6.5"/>
        <rFont val="Times New Roman"/>
        <family val="1"/>
      </rPr>
      <t>Adiantamentos a Empregados</t>
    </r>
  </si>
  <si>
    <r>
      <rPr>
        <sz val="6.5"/>
        <rFont val="Times New Roman"/>
        <family val="1"/>
      </rPr>
      <t>MPSP-Vara Exec.Criminal-Prest.Pecuniária</t>
    </r>
  </si>
  <si>
    <r>
      <rPr>
        <sz val="6.5"/>
        <rFont val="Times New Roman"/>
        <family val="1"/>
      </rPr>
      <t>Adiantamento de Férias</t>
    </r>
  </si>
  <si>
    <r>
      <rPr>
        <sz val="6.5"/>
        <rFont val="Times New Roman"/>
        <family val="1"/>
      </rPr>
      <t>Adiantamento a Fornecedores</t>
    </r>
  </si>
  <si>
    <r>
      <rPr>
        <sz val="6.5"/>
        <rFont val="Times New Roman"/>
        <family val="1"/>
      </rPr>
      <t>Adiantamento a Fornecedor</t>
    </r>
  </si>
  <si>
    <r>
      <rPr>
        <sz val="6.5"/>
        <rFont val="Times New Roman"/>
        <family val="1"/>
      </rPr>
      <t>Rec.Dif.Móveis e Utensílios</t>
    </r>
  </si>
  <si>
    <r>
      <rPr>
        <sz val="6.5"/>
        <rFont val="Times New Roman"/>
        <family val="1"/>
      </rPr>
      <t>PM.GUAPIAÇÚ TF - REC.MUNICIPAL</t>
    </r>
  </si>
  <si>
    <r>
      <rPr>
        <sz val="6.5"/>
        <rFont val="Times New Roman"/>
        <family val="1"/>
      </rPr>
      <t>Rec.Dif.Equipamentos p/Cozinha</t>
    </r>
  </si>
  <si>
    <r>
      <rPr>
        <sz val="6.5"/>
        <rFont val="Times New Roman"/>
        <family val="1"/>
      </rPr>
      <t>Rec.Dif.Equipamentos p/Lavanderia</t>
    </r>
  </si>
  <si>
    <r>
      <rPr>
        <sz val="6.5"/>
        <rFont val="Times New Roman"/>
        <family val="1"/>
      </rPr>
      <t>Rec.Dif.Maquinas e Equipamentos</t>
    </r>
  </si>
  <si>
    <r>
      <rPr>
        <sz val="6.5"/>
        <rFont val="Times New Roman"/>
        <family val="1"/>
      </rPr>
      <t>Equip.Comunicação e Informática</t>
    </r>
  </si>
  <si>
    <r>
      <rPr>
        <sz val="6.5"/>
        <rFont val="Times New Roman"/>
        <family val="1"/>
      </rPr>
      <t>Computadores e Periféricos</t>
    </r>
  </si>
  <si>
    <r>
      <rPr>
        <sz val="6.5"/>
        <rFont val="Times New Roman"/>
        <family val="1"/>
      </rPr>
      <t>Rec.Dif.Computadores e Periféricos</t>
    </r>
  </si>
  <si>
    <r>
      <rPr>
        <sz val="6.5"/>
        <rFont val="Times New Roman"/>
        <family val="1"/>
      </rPr>
      <t>Licença Software</t>
    </r>
  </si>
  <si>
    <r>
      <rPr>
        <sz val="6.5"/>
        <rFont val="Times New Roman"/>
        <family val="1"/>
      </rPr>
      <t>Maquinas e Equipamentos</t>
    </r>
  </si>
  <si>
    <r>
      <rPr>
        <sz val="6.5"/>
        <rFont val="Times New Roman"/>
        <family val="1"/>
      </rPr>
      <t>Equipamentos para Lavanderia</t>
    </r>
  </si>
  <si>
    <r>
      <rPr>
        <sz val="6.5"/>
        <rFont val="Times New Roman"/>
        <family val="1"/>
      </rPr>
      <t>Moveis e Utensilios</t>
    </r>
  </si>
  <si>
    <r>
      <rPr>
        <sz val="6.5"/>
        <rFont val="Times New Roman"/>
        <family val="1"/>
      </rPr>
      <t>Rec.Dif.Moveis e Utensilios</t>
    </r>
  </si>
  <si>
    <r>
      <rPr>
        <sz val="6.5"/>
        <rFont val="Times New Roman"/>
        <family val="1"/>
      </rPr>
      <t>Equipamentos para Cozinha</t>
    </r>
  </si>
  <si>
    <r>
      <rPr>
        <sz val="6.5"/>
        <rFont val="Times New Roman"/>
        <family val="1"/>
      </rPr>
      <t>Equipamentos p/Lavanderia</t>
    </r>
  </si>
  <si>
    <r>
      <rPr>
        <sz val="6.5"/>
        <rFont val="Times New Roman"/>
        <family val="1"/>
      </rPr>
      <t>Superávit ou Déficit</t>
    </r>
  </si>
  <si>
    <r>
      <rPr>
        <sz val="6.5"/>
        <rFont val="Times New Roman"/>
        <family val="1"/>
      </rPr>
      <t>Superávit Acumulado</t>
    </r>
  </si>
  <si>
    <r>
      <rPr>
        <sz val="6.5"/>
        <rFont val="Times New Roman"/>
        <family val="1"/>
      </rPr>
      <t>Déficit Acumulado</t>
    </r>
  </si>
  <si>
    <r>
      <rPr>
        <sz val="6.5"/>
        <rFont val="Times New Roman"/>
        <family val="1"/>
      </rPr>
      <t>Móveis e Utensílios</t>
    </r>
  </si>
  <si>
    <r>
      <rPr>
        <sz val="6.5"/>
        <rFont val="Times New Roman"/>
        <family val="1"/>
      </rPr>
      <t>Depreciações e Amortizações Acumulada</t>
    </r>
  </si>
  <si>
    <r>
      <rPr>
        <sz val="6.5"/>
        <rFont val="Times New Roman"/>
        <family val="1"/>
      </rPr>
      <t>Depreciação Acumulada Imóveis</t>
    </r>
  </si>
  <si>
    <r>
      <rPr>
        <sz val="6.5"/>
        <rFont val="Times New Roman"/>
        <family val="1"/>
      </rPr>
      <t>Depreciação Acumulada Móveis e Utensílio</t>
    </r>
  </si>
  <si>
    <r>
      <rPr>
        <sz val="6.5"/>
        <rFont val="Times New Roman"/>
        <family val="1"/>
      </rPr>
      <t>Depreciação Acumulada Maq.Equipamentos</t>
    </r>
  </si>
  <si>
    <r>
      <rPr>
        <sz val="6.5"/>
        <rFont val="Times New Roman"/>
        <family val="1"/>
      </rPr>
      <t>Depreciação Acumulada Computadores</t>
    </r>
  </si>
  <si>
    <r>
      <rPr>
        <sz val="6.5"/>
        <rFont val="Times New Roman"/>
        <family val="1"/>
      </rPr>
      <t>Depreciação Acumulada Equip.Cozinha</t>
    </r>
  </si>
  <si>
    <r>
      <rPr>
        <sz val="6.5"/>
        <rFont val="Times New Roman"/>
        <family val="1"/>
      </rPr>
      <t>Depreciação Acumulada Equip.Lavanderia</t>
    </r>
  </si>
  <si>
    <t>NICENEI VIEIRA DE MENDONÇA HERNANDES</t>
  </si>
  <si>
    <t>MARINEZ CORREIA CARDOSO</t>
  </si>
  <si>
    <t>SEBASTIANA DA SILVA LOPES</t>
  </si>
  <si>
    <t>PRESIDENTE - CPF:066.705.948-28</t>
  </si>
  <si>
    <t>TESOUREIRA-CPF: 045.431.038-14</t>
  </si>
  <si>
    <t>CONTADORA - CRC :1 SP 159.603/O</t>
  </si>
  <si>
    <t>Examinamos os lançamentos de RECEITAS E DESPESAS, referente ao exercicio de 2023, declaramos que todas as</t>
  </si>
  <si>
    <t xml:space="preserve"> transações economicas e financeiras foram registradas com regularidades e nos termos da legislação vigente.</t>
  </si>
  <si>
    <t xml:space="preserve"> Portanto, somos de parecer conclusivo na aprovaçâo das demonstrações contábeis sem ressalva.</t>
  </si>
  <si>
    <t xml:space="preserve">                     CONSELHO FISCAL: Beatriz Lopes Ferreira Matos</t>
  </si>
  <si>
    <t xml:space="preserve">                                             Marinalva Dantas Novaes</t>
  </si>
  <si>
    <t>CNPJ: 35.101.878/0001-06</t>
  </si>
  <si>
    <t>RECEITA</t>
  </si>
  <si>
    <t>Subvenção /Convênio Municipal</t>
  </si>
  <si>
    <t>Receitas com Contribuições</t>
  </si>
  <si>
    <t>Receitas com Doações</t>
  </si>
  <si>
    <t>Receitas Diversas</t>
  </si>
  <si>
    <t>Receitas Financeiras</t>
  </si>
  <si>
    <t>Outras Receitas</t>
  </si>
  <si>
    <t>Receitas Diferidas</t>
  </si>
  <si>
    <t>Recursos Humanos</t>
  </si>
  <si>
    <t>Benefício ao Pessoal c/Vinc.Empregatício</t>
  </si>
  <si>
    <t>Encargos Sociais</t>
  </si>
  <si>
    <t>Desp.c/Manutenção</t>
  </si>
  <si>
    <t>Utilidades e Serviços</t>
  </si>
  <si>
    <t>Serviços de Terceiros</t>
  </si>
  <si>
    <t>Material de Expediente</t>
  </si>
  <si>
    <t>Material de Consumo</t>
  </si>
  <si>
    <t>Despesas de expediente</t>
  </si>
  <si>
    <t>Despesas Bancárias</t>
  </si>
  <si>
    <t>Despesas Tributárias</t>
  </si>
  <si>
    <t>Despesas Eventos Promocionais</t>
  </si>
  <si>
    <t>Depreciação Bens Móveis</t>
  </si>
  <si>
    <t>VARIAÇÕES PATRIMONIAIS</t>
  </si>
  <si>
    <t>Assistencia Social</t>
  </si>
  <si>
    <t xml:space="preserve"> = Déficit </t>
  </si>
  <si>
    <t>Saldo Inicial</t>
  </si>
  <si>
    <t>Aumento do Patrimonio Social</t>
  </si>
  <si>
    <t>Diminuição do Patrimonio Social</t>
  </si>
  <si>
    <t>Superávit/Déficit Livre</t>
  </si>
  <si>
    <t>Saldo Final</t>
  </si>
  <si>
    <t>PM.Bady Bassitt - TF</t>
  </si>
  <si>
    <t>PM.Guapiaçú - TF</t>
  </si>
  <si>
    <t>Ativo</t>
  </si>
  <si>
    <t>Circulante</t>
  </si>
  <si>
    <t>PASSIVO</t>
  </si>
  <si>
    <t>Passivo  Circulante</t>
  </si>
  <si>
    <t>Disponível</t>
  </si>
  <si>
    <t>Caixa</t>
  </si>
  <si>
    <t>Contas a Pagar</t>
  </si>
  <si>
    <t>Provisões</t>
  </si>
  <si>
    <t>Recursos de Projetos</t>
  </si>
  <si>
    <t>Subvenções, Doações e Projetos</t>
  </si>
  <si>
    <t>Projetos</t>
  </si>
  <si>
    <t>Passivo Não Circulante - Exig a LP</t>
  </si>
  <si>
    <t>Receitas Diferida TF.Nº 08/2022</t>
  </si>
  <si>
    <t>Receitas Diferida TATC 04/2022 PM.CEDRAL</t>
  </si>
  <si>
    <t>Rec.Diferida PM.SJRP SEMAS TF.nº 67/2023</t>
  </si>
  <si>
    <t>Patrimonio Social</t>
  </si>
  <si>
    <t>Outras Reservas</t>
  </si>
  <si>
    <t>Superávit ou Déficit</t>
  </si>
  <si>
    <t>Resultado Social do Exercício</t>
  </si>
  <si>
    <t>Deficit do Exercicio</t>
  </si>
  <si>
    <t>Bancos Conta Movimento - Recursos Livres</t>
  </si>
  <si>
    <t>Aplic.Financeira Liq.Imediata-Rec.Livres</t>
  </si>
  <si>
    <t>Créditos a Receber</t>
  </si>
  <si>
    <t>Aplic.Financ. Liq.Imediata-Rec.Restrição</t>
  </si>
  <si>
    <t>Créditos Tributários</t>
  </si>
  <si>
    <t>Antecipação de Rec.Projetos e Parcerias</t>
  </si>
  <si>
    <t>Ativo Não Circulante</t>
  </si>
  <si>
    <t>Imobilizado</t>
  </si>
  <si>
    <t>TA.TC.04/2022 PM.Cedral</t>
  </si>
  <si>
    <t>(-)Depreciação Acumulada</t>
  </si>
  <si>
    <t>Termo de Fomento nº 67/2023</t>
  </si>
  <si>
    <t>Demontração de Resultado do Exercício</t>
  </si>
  <si>
    <t xml:space="preserve">                                             Silvana Mantovani</t>
  </si>
  <si>
    <t>DMPL-Demon.Mutações PL</t>
  </si>
  <si>
    <t xml:space="preserve"> PARECER DO CONSELHO FISCAL</t>
  </si>
  <si>
    <r>
      <rPr>
        <b/>
        <sz val="8"/>
        <color rgb="FF00007F"/>
        <rFont val="Times New Roman"/>
        <family val="1"/>
      </rPr>
      <t>Saldo Anterior</t>
    </r>
  </si>
  <si>
    <r>
      <rPr>
        <b/>
        <sz val="8"/>
        <color rgb="FF00007F"/>
        <rFont val="Times New Roman"/>
        <family val="1"/>
      </rPr>
      <t>Saldo  Atual</t>
    </r>
  </si>
  <si>
    <r>
      <rPr>
        <b/>
        <sz val="9.5"/>
        <color rgb="FF00007F"/>
        <rFont val="Times New Roman"/>
        <family val="1"/>
      </rPr>
      <t>PASSIVO</t>
    </r>
  </si>
  <si>
    <r>
      <rPr>
        <b/>
        <sz val="9.5"/>
        <color rgb="FF00007F"/>
        <rFont val="Times New Roman"/>
        <family val="1"/>
      </rPr>
      <t>ATIVO</t>
    </r>
  </si>
  <si>
    <r>
      <rPr>
        <b/>
        <sz val="8"/>
        <color rgb="FF00007F"/>
        <rFont val="Times New Roman"/>
        <family val="1"/>
      </rPr>
      <t>SaldoAtual</t>
    </r>
  </si>
  <si>
    <t xml:space="preserve">                                                                                  São José do Rio Preto, 31 de Dezembro de 2023.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</si>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</sst>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;\(0.00\)"/>
    <numFmt numFmtId="165" formatCode="#,##0.00_);\(#,##0.00\)"/>
    <numFmt numFmtId="166" formatCode="#,##0.00;\(#,##0.00\)"/>
  </numFmts>
  <fonts count="19" x14ac:knownFonts="1">
    <font>
      <sz val="10"/>
      <color rgb="FF000000"/>
      <name val="Times New Roman"/>
      <charset val="204"/>
    </font>
    <font>
      <b/>
      <i/>
      <sz val="8"/>
      <name val="Times New Roman"/>
      <family val="1"/>
    </font>
    <font>
      <sz val="6.5"/>
      <name val="Times New Roman"/>
      <family val="1"/>
    </font>
    <font>
      <sz val="6.5"/>
      <color rgb="FF000000"/>
      <name val="Times New Roman"/>
      <family val="2"/>
    </font>
    <font>
      <b/>
      <i/>
      <sz val="9.5"/>
      <color rgb="FF00007F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6.5"/>
      <color rgb="FF000000"/>
      <name val="Times New Roman"/>
      <family val="1"/>
    </font>
    <font>
      <b/>
      <sz val="6.5"/>
      <name val="Times New Roman"/>
      <family val="1"/>
    </font>
    <font>
      <sz val="6.5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7F"/>
      <name val="Times New Roman"/>
      <family val="1"/>
    </font>
    <font>
      <b/>
      <sz val="9.5"/>
      <color rgb="FF00007F"/>
      <name val="Times New Roman"/>
      <family val="1"/>
    </font>
    <font>
      <b/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E9E9E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0" fillId="0" borderId="0" xfId="0" applyFont="1" applyFill="1" applyAlignment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166" fontId="12" fillId="0" borderId="5" xfId="0" applyNumberFormat="1" applyFont="1" applyFill="1" applyBorder="1" applyAlignment="1">
      <alignment vertical="top"/>
    </xf>
    <xf numFmtId="0" fontId="14" fillId="0" borderId="7" xfId="0" applyFont="1" applyFill="1" applyBorder="1" applyAlignment="1">
      <alignment horizontal="left" vertical="top"/>
    </xf>
    <xf numFmtId="4" fontId="14" fillId="0" borderId="6" xfId="0" applyNumberFormat="1" applyFont="1" applyFill="1" applyBorder="1" applyAlignment="1">
      <alignment horizontal="right" vertical="top"/>
    </xf>
    <xf numFmtId="0" fontId="14" fillId="0" borderId="8" xfId="0" applyFont="1" applyFill="1" applyBorder="1" applyAlignment="1">
      <alignment horizontal="left" vertical="top"/>
    </xf>
    <xf numFmtId="4" fontId="12" fillId="0" borderId="6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left" vertical="top" wrapText="1" indent="2"/>
    </xf>
    <xf numFmtId="0" fontId="2" fillId="0" borderId="6" xfId="0" applyFont="1" applyFill="1" applyBorder="1" applyAlignment="1">
      <alignment horizontal="left" vertical="top" wrapText="1" indent="4"/>
    </xf>
    <xf numFmtId="2" fontId="3" fillId="0" borderId="6" xfId="0" applyNumberFormat="1" applyFont="1" applyFill="1" applyBorder="1" applyAlignment="1">
      <alignment vertical="top" shrinkToFit="1"/>
    </xf>
    <xf numFmtId="164" fontId="3" fillId="0" borderId="6" xfId="0" applyNumberFormat="1" applyFont="1" applyFill="1" applyBorder="1" applyAlignment="1">
      <alignment vertical="top" shrinkToFit="1"/>
    </xf>
    <xf numFmtId="165" fontId="3" fillId="0" borderId="6" xfId="0" applyNumberFormat="1" applyFont="1" applyFill="1" applyBorder="1" applyAlignment="1">
      <alignment vertical="top" shrinkToFit="1"/>
    </xf>
    <xf numFmtId="166" fontId="14" fillId="0" borderId="5" xfId="0" applyNumberFormat="1" applyFont="1" applyFill="1" applyBorder="1" applyAlignment="1">
      <alignment vertical="top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 indent="1"/>
    </xf>
    <xf numFmtId="0" fontId="13" fillId="0" borderId="6" xfId="0" applyFont="1" applyFill="1" applyBorder="1" applyAlignment="1">
      <alignment horizontal="left" vertical="top" wrapText="1" indent="2"/>
    </xf>
    <xf numFmtId="0" fontId="13" fillId="0" borderId="6" xfId="0" applyFont="1" applyFill="1" applyBorder="1" applyAlignment="1">
      <alignment horizontal="left" vertical="top" wrapText="1" indent="3"/>
    </xf>
    <xf numFmtId="2" fontId="12" fillId="0" borderId="6" xfId="0" applyNumberFormat="1" applyFont="1" applyFill="1" applyBorder="1" applyAlignment="1">
      <alignment vertical="top" shrinkToFit="1"/>
    </xf>
    <xf numFmtId="0" fontId="13" fillId="0" borderId="6" xfId="0" applyFont="1" applyFill="1" applyBorder="1" applyAlignment="1">
      <alignment horizontal="left" vertical="top" wrapText="1" indent="4"/>
    </xf>
    <xf numFmtId="165" fontId="12" fillId="0" borderId="6" xfId="0" applyNumberFormat="1" applyFont="1" applyFill="1" applyBorder="1" applyAlignment="1">
      <alignment vertical="top" shrinkToFit="1"/>
    </xf>
    <xf numFmtId="164" fontId="12" fillId="0" borderId="6" xfId="0" applyNumberFormat="1" applyFont="1" applyFill="1" applyBorder="1" applyAlignment="1">
      <alignment vertical="top" shrinkToFit="1"/>
    </xf>
    <xf numFmtId="166" fontId="14" fillId="0" borderId="1" xfId="0" applyNumberFormat="1" applyFont="1" applyFill="1" applyBorder="1" applyAlignment="1">
      <alignment vertical="top"/>
    </xf>
    <xf numFmtId="0" fontId="14" fillId="0" borderId="6" xfId="0" applyFont="1" applyFill="1" applyBorder="1" applyAlignment="1">
      <alignment vertical="top"/>
    </xf>
    <xf numFmtId="165" fontId="12" fillId="0" borderId="6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4" fontId="3" fillId="0" borderId="6" xfId="0" applyNumberFormat="1" applyFont="1" applyFill="1" applyBorder="1" applyAlignment="1">
      <alignment vertical="top" shrinkToFit="1"/>
    </xf>
    <xf numFmtId="4" fontId="12" fillId="0" borderId="6" xfId="0" applyNumberFormat="1" applyFont="1" applyFill="1" applyBorder="1" applyAlignment="1">
      <alignment vertical="top" shrinkToFit="1"/>
    </xf>
    <xf numFmtId="4" fontId="12" fillId="0" borderId="6" xfId="0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horizontal="left" vertical="top" wrapText="1" indent="4"/>
    </xf>
    <xf numFmtId="0" fontId="1" fillId="0" borderId="0" xfId="0" applyFont="1" applyFill="1" applyBorder="1" applyAlignment="1">
      <alignment horizontal="left" vertical="top" wrapText="1" indent="6"/>
    </xf>
    <xf numFmtId="0" fontId="1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 applyProtection="1">
      <alignment horizontal="center"/>
    </xf>
    <xf numFmtId="0" fontId="15" fillId="2" borderId="3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left" vertical="top" wrapText="1" indent="4"/>
    </xf>
    <xf numFmtId="0" fontId="18" fillId="2" borderId="2" xfId="0" applyFont="1" applyFill="1" applyBorder="1" applyAlignment="1">
      <alignment horizontal="left" vertical="top" wrapText="1" indent="3"/>
    </xf>
    <xf numFmtId="0" fontId="15" fillId="2" borderId="6" xfId="0" applyFont="1" applyFill="1" applyBorder="1" applyAlignment="1">
      <alignment vertical="top" wrapText="1"/>
    </xf>
    <xf numFmtId="4" fontId="12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Fill="1" applyBorder="1" applyAlignment="1">
      <alignment vertical="top" shrinkToFit="1"/>
    </xf>
    <xf numFmtId="165" fontId="12" fillId="0" borderId="0" xfId="0" applyNumberFormat="1" applyFont="1" applyFill="1" applyBorder="1" applyAlignment="1">
      <alignment vertical="top" shrinkToFit="1"/>
    </xf>
    <xf numFmtId="165" fontId="3" fillId="0" borderId="0" xfId="0" applyNumberFormat="1" applyFont="1" applyFill="1" applyBorder="1" applyAlignment="1">
      <alignment vertical="top" shrinkToFit="1"/>
    </xf>
    <xf numFmtId="164" fontId="3" fillId="0" borderId="0" xfId="0" applyNumberFormat="1" applyFont="1" applyFill="1" applyBorder="1" applyAlignment="1">
      <alignment vertical="top" shrinkToFit="1"/>
    </xf>
    <xf numFmtId="0" fontId="12" fillId="0" borderId="13" xfId="0" applyFont="1" applyFill="1" applyBorder="1" applyAlignment="1">
      <alignment vertical="top"/>
    </xf>
    <xf numFmtId="0" fontId="14" fillId="0" borderId="13" xfId="0" applyFont="1" applyFill="1" applyBorder="1" applyAlignment="1">
      <alignment vertical="top"/>
    </xf>
    <xf numFmtId="0" fontId="14" fillId="0" borderId="14" xfId="0" applyFont="1" applyFill="1" applyBorder="1" applyAlignment="1">
      <alignment vertical="top"/>
    </xf>
    <xf numFmtId="0" fontId="14" fillId="0" borderId="15" xfId="0" applyFont="1" applyFill="1" applyBorder="1" applyAlignment="1">
      <alignment vertical="top"/>
    </xf>
    <xf numFmtId="0" fontId="18" fillId="2" borderId="16" xfId="0" applyFont="1" applyFill="1" applyBorder="1" applyAlignment="1">
      <alignment horizontal="left" vertical="top" wrapText="1" indent="4"/>
    </xf>
    <xf numFmtId="0" fontId="0" fillId="0" borderId="0" xfId="0" applyFont="1" applyFill="1" applyBorder="1" applyAlignment="1">
      <alignment vertical="top"/>
    </xf>
    <xf numFmtId="2" fontId="12" fillId="0" borderId="0" xfId="0" applyNumberFormat="1" applyFont="1" applyFill="1" applyBorder="1" applyAlignment="1">
      <alignment vertical="top" shrinkToFit="1"/>
    </xf>
    <xf numFmtId="2" fontId="3" fillId="0" borderId="0" xfId="0" applyNumberFormat="1" applyFont="1" applyFill="1" applyBorder="1" applyAlignment="1">
      <alignment vertical="top" shrinkToFit="1"/>
    </xf>
    <xf numFmtId="164" fontId="12" fillId="0" borderId="0" xfId="0" applyNumberFormat="1" applyFont="1" applyFill="1" applyBorder="1" applyAlignment="1">
      <alignment vertical="top" shrinkToFit="1"/>
    </xf>
    <xf numFmtId="0" fontId="15" fillId="0" borderId="0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vertical="top" shrinkToFit="1"/>
    </xf>
    <xf numFmtId="4" fontId="12" fillId="0" borderId="6" xfId="0" applyNumberFormat="1" applyFont="1" applyFill="1" applyBorder="1" applyAlignment="1">
      <alignment vertical="top" shrinkToFit="1"/>
    </xf>
    <xf numFmtId="0" fontId="15" fillId="2" borderId="9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1</xdr:rowOff>
    </xdr:from>
    <xdr:to>
      <xdr:col>6</xdr:col>
      <xdr:colOff>1710034</xdr:colOff>
      <xdr:row>6</xdr:row>
      <xdr:rowOff>87771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"/>
          <a:ext cx="2543472" cy="1059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89"/>
  <sheetViews>
    <sheetView tabSelected="1" topLeftCell="B51" zoomScaleNormal="100" workbookViewId="0">
      <selection activeCell="L18" sqref="L18"/>
    </sheetView>
  </sheetViews>
  <sheetFormatPr defaultRowHeight="12.75" x14ac:dyDescent="0.2"/>
  <cols>
    <col min="1" max="1" width="42" customWidth="1"/>
    <col min="2" max="3" width="3.33203125" customWidth="1"/>
    <col min="4" max="4" width="15.1640625" customWidth="1"/>
    <col min="5" max="5" width="18.6640625" customWidth="1"/>
    <col min="6" max="6" width="3" customWidth="1"/>
    <col min="7" max="7" width="47.83203125" customWidth="1"/>
    <col min="8" max="8" width="18.5" customWidth="1"/>
    <col min="9" max="9" width="16.1640625" customWidth="1"/>
    <col min="10" max="10" width="2.1640625" customWidth="1"/>
    <col min="11" max="11" width="39.83203125" customWidth="1"/>
    <col min="12" max="12" width="18.1640625" customWidth="1"/>
    <col min="13" max="13" width="15.6640625" customWidth="1"/>
  </cols>
  <sheetData>
    <row r="8" spans="1:13" x14ac:dyDescent="0.2">
      <c r="E8" s="4"/>
      <c r="F8" s="57"/>
      <c r="G8" s="7" t="s">
        <v>82</v>
      </c>
      <c r="H8" s="7"/>
    </row>
    <row r="9" spans="1:13" ht="14.1" customHeight="1" x14ac:dyDescent="0.2">
      <c r="A9" s="45" t="s">
        <v>152</v>
      </c>
      <c r="B9" s="65" t="s">
        <v>149</v>
      </c>
      <c r="C9" s="66"/>
      <c r="D9" s="67"/>
      <c r="E9" s="46" t="s">
        <v>153</v>
      </c>
      <c r="F9" s="61"/>
      <c r="G9" s="56" t="s">
        <v>151</v>
      </c>
      <c r="H9" s="42" t="s">
        <v>149</v>
      </c>
      <c r="I9" s="43" t="s">
        <v>150</v>
      </c>
      <c r="K9" s="44" t="s">
        <v>145</v>
      </c>
      <c r="L9" s="42" t="s">
        <v>149</v>
      </c>
      <c r="M9" s="43" t="s">
        <v>150</v>
      </c>
    </row>
    <row r="10" spans="1:13" ht="12" customHeight="1" x14ac:dyDescent="0.2">
      <c r="A10" s="23" t="s">
        <v>114</v>
      </c>
      <c r="B10" s="64">
        <v>95441.55</v>
      </c>
      <c r="C10" s="64"/>
      <c r="D10" s="64"/>
      <c r="E10" s="36">
        <v>403554.89</v>
      </c>
      <c r="F10" s="47"/>
      <c r="G10" s="25" t="s">
        <v>116</v>
      </c>
      <c r="H10" s="36">
        <v>95441.55</v>
      </c>
      <c r="I10" s="36">
        <v>403554.89</v>
      </c>
      <c r="K10" s="52" t="s">
        <v>83</v>
      </c>
      <c r="L10" s="8">
        <v>645377.57999999996</v>
      </c>
      <c r="M10" s="8">
        <v>807544.39</v>
      </c>
    </row>
    <row r="11" spans="1:13" ht="11.1" customHeight="1" x14ac:dyDescent="0.2">
      <c r="A11" s="24" t="s">
        <v>115</v>
      </c>
      <c r="B11" s="64">
        <v>79131.149999999994</v>
      </c>
      <c r="C11" s="64"/>
      <c r="D11" s="64"/>
      <c r="E11" s="36">
        <v>377528.01</v>
      </c>
      <c r="F11" s="47"/>
      <c r="G11" s="26" t="s">
        <v>117</v>
      </c>
      <c r="H11" s="36">
        <v>26681.26</v>
      </c>
      <c r="I11" s="36">
        <v>370243.18</v>
      </c>
      <c r="K11" s="53" t="s">
        <v>84</v>
      </c>
      <c r="L11" s="22">
        <v>561006.21</v>
      </c>
      <c r="M11" s="22">
        <v>677571.83</v>
      </c>
    </row>
    <row r="12" spans="1:13" ht="11.1" customHeight="1" x14ac:dyDescent="0.2">
      <c r="A12" s="24" t="s">
        <v>118</v>
      </c>
      <c r="B12" s="64">
        <v>74109.72</v>
      </c>
      <c r="C12" s="64"/>
      <c r="D12" s="64"/>
      <c r="E12" s="36">
        <v>227489.47</v>
      </c>
      <c r="F12" s="47"/>
      <c r="G12" s="26" t="s">
        <v>120</v>
      </c>
      <c r="H12" s="36">
        <v>503.63</v>
      </c>
      <c r="I12" s="36">
        <v>16912.810000000001</v>
      </c>
      <c r="K12" s="53" t="s">
        <v>85</v>
      </c>
      <c r="L12" s="22">
        <v>6000</v>
      </c>
      <c r="M12" s="22">
        <v>100</v>
      </c>
    </row>
    <row r="13" spans="1:13" ht="12" customHeight="1" x14ac:dyDescent="0.2">
      <c r="A13" s="24" t="s">
        <v>119</v>
      </c>
      <c r="B13" s="64">
        <v>583.29999999999995</v>
      </c>
      <c r="C13" s="64"/>
      <c r="D13" s="64"/>
      <c r="E13" s="27">
        <v>583.29999999999995</v>
      </c>
      <c r="F13" s="58"/>
      <c r="G13" s="18" t="s">
        <v>0</v>
      </c>
      <c r="H13" s="35">
        <v>345</v>
      </c>
      <c r="I13" s="35">
        <v>6500</v>
      </c>
      <c r="K13" s="53" t="s">
        <v>86</v>
      </c>
      <c r="L13" s="22">
        <v>63080.55</v>
      </c>
      <c r="M13" s="22">
        <v>75159.850000000006</v>
      </c>
    </row>
    <row r="14" spans="1:13" ht="11.1" customHeight="1" x14ac:dyDescent="0.2">
      <c r="A14" s="17" t="s">
        <v>1</v>
      </c>
      <c r="B14" s="63">
        <v>583.29999999999995</v>
      </c>
      <c r="C14" s="63"/>
      <c r="D14" s="63"/>
      <c r="E14" s="19">
        <v>583.29999999999995</v>
      </c>
      <c r="F14" s="59"/>
      <c r="G14" s="18" t="s">
        <v>2</v>
      </c>
      <c r="H14" s="35">
        <v>0</v>
      </c>
      <c r="I14" s="35">
        <v>1500</v>
      </c>
      <c r="K14" s="53" t="s">
        <v>87</v>
      </c>
      <c r="L14" s="22">
        <v>5600</v>
      </c>
      <c r="M14" s="22">
        <v>47010</v>
      </c>
    </row>
    <row r="15" spans="1:13" ht="11.1" customHeight="1" x14ac:dyDescent="0.2">
      <c r="A15" s="25" t="s">
        <v>134</v>
      </c>
      <c r="B15" s="64">
        <v>0.01</v>
      </c>
      <c r="C15" s="64"/>
      <c r="D15" s="64"/>
      <c r="E15" s="30">
        <v>0</v>
      </c>
      <c r="F15" s="60"/>
      <c r="G15" s="18" t="s">
        <v>3</v>
      </c>
      <c r="H15" s="35">
        <v>0</v>
      </c>
      <c r="I15" s="35">
        <v>2800</v>
      </c>
      <c r="K15" s="53" t="s">
        <v>88</v>
      </c>
      <c r="L15" s="22">
        <v>4473.96</v>
      </c>
      <c r="M15" s="22">
        <v>1573.85</v>
      </c>
    </row>
    <row r="16" spans="1:13" ht="11.1" customHeight="1" x14ac:dyDescent="0.2">
      <c r="A16" s="17" t="s">
        <v>4</v>
      </c>
      <c r="B16" s="63">
        <v>0.01</v>
      </c>
      <c r="C16" s="63"/>
      <c r="D16" s="63"/>
      <c r="E16" s="19">
        <v>0</v>
      </c>
      <c r="F16" s="59"/>
      <c r="G16" s="18" t="s">
        <v>5</v>
      </c>
      <c r="H16" s="35">
        <v>345</v>
      </c>
      <c r="I16" s="19">
        <v>0</v>
      </c>
      <c r="K16" s="53" t="s">
        <v>89</v>
      </c>
      <c r="L16" s="22">
        <v>4112.08</v>
      </c>
      <c r="M16" s="22">
        <v>4444.82</v>
      </c>
    </row>
    <row r="17" spans="1:13" ht="12" customHeight="1" x14ac:dyDescent="0.2">
      <c r="A17" s="25" t="s">
        <v>135</v>
      </c>
      <c r="B17" s="64">
        <v>47119.08</v>
      </c>
      <c r="C17" s="64"/>
      <c r="D17" s="64"/>
      <c r="E17" s="29">
        <v>37239.19</v>
      </c>
      <c r="F17" s="49"/>
      <c r="G17" s="18" t="s">
        <v>6</v>
      </c>
      <c r="H17" s="35">
        <v>0</v>
      </c>
      <c r="I17" s="35">
        <v>2200</v>
      </c>
      <c r="K17" s="53" t="s">
        <v>90</v>
      </c>
      <c r="L17" s="22">
        <v>1104.78</v>
      </c>
      <c r="M17" s="22">
        <v>1684.04</v>
      </c>
    </row>
    <row r="18" spans="1:13" ht="12" customHeight="1" x14ac:dyDescent="0.2">
      <c r="A18" s="17" t="s">
        <v>7</v>
      </c>
      <c r="B18" s="63">
        <v>0.92</v>
      </c>
      <c r="C18" s="63"/>
      <c r="D18" s="63"/>
      <c r="E18" s="19">
        <v>0</v>
      </c>
      <c r="F18" s="59"/>
      <c r="G18" s="18" t="s">
        <v>8</v>
      </c>
      <c r="H18" s="35">
        <v>122.35</v>
      </c>
      <c r="I18" s="20">
        <v>0</v>
      </c>
      <c r="K18" s="52" t="s">
        <v>155</v>
      </c>
      <c r="L18" s="8">
        <v>-672315.77</v>
      </c>
      <c r="M18" s="8">
        <v>-853492.48</v>
      </c>
    </row>
    <row r="19" spans="1:13" ht="11.1" customHeight="1" x14ac:dyDescent="0.2">
      <c r="A19" s="17" t="s">
        <v>9</v>
      </c>
      <c r="B19" s="63">
        <v>10697.17</v>
      </c>
      <c r="C19" s="63"/>
      <c r="D19" s="63"/>
      <c r="E19" s="19">
        <v>68.88</v>
      </c>
      <c r="F19" s="59"/>
      <c r="G19" s="18" t="s">
        <v>10</v>
      </c>
      <c r="H19" s="35">
        <v>122.35</v>
      </c>
      <c r="I19" s="19">
        <v>0</v>
      </c>
      <c r="K19" s="53" t="s">
        <v>91</v>
      </c>
      <c r="L19" s="22">
        <f>-45243.99-41111.68-33881.57-47369.57</f>
        <v>-167606.81</v>
      </c>
      <c r="M19" s="22">
        <f>-56506.25-60021.29-4400-39116.71-54426.53-48963.06</f>
        <v>-263433.83999999997</v>
      </c>
    </row>
    <row r="20" spans="1:13" ht="11.1" customHeight="1" x14ac:dyDescent="0.2">
      <c r="A20" s="17" t="s">
        <v>11</v>
      </c>
      <c r="B20" s="63">
        <v>33633.760000000002</v>
      </c>
      <c r="C20" s="63"/>
      <c r="D20" s="63"/>
      <c r="E20" s="19">
        <v>0</v>
      </c>
      <c r="F20" s="59"/>
      <c r="G20" s="18" t="s">
        <v>12</v>
      </c>
      <c r="H20" s="35">
        <v>0</v>
      </c>
      <c r="I20" s="35">
        <v>10412.81</v>
      </c>
      <c r="K20" s="53" t="s">
        <v>92</v>
      </c>
      <c r="L20" s="22">
        <f>-9935.1-11336.2-6141.6-7445-26.4</f>
        <v>-34884.300000000003</v>
      </c>
      <c r="M20" s="22">
        <f>-10660.39-13097.51-10818.96-8830.08-456</f>
        <v>-43862.94</v>
      </c>
    </row>
    <row r="21" spans="1:13" ht="11.1" customHeight="1" x14ac:dyDescent="0.2">
      <c r="A21" s="17" t="s">
        <v>13</v>
      </c>
      <c r="B21" s="63">
        <v>733.19</v>
      </c>
      <c r="C21" s="63"/>
      <c r="D21" s="63"/>
      <c r="E21" s="19">
        <v>0</v>
      </c>
      <c r="F21" s="59"/>
      <c r="G21" s="18" t="s">
        <v>14</v>
      </c>
      <c r="H21" s="35">
        <v>0</v>
      </c>
      <c r="I21" s="35">
        <v>8212.81</v>
      </c>
      <c r="K21" s="53" t="s">
        <v>93</v>
      </c>
      <c r="L21" s="22">
        <f>-15359.98-19869.53-15712.02-11696.65</f>
        <v>-62638.18</v>
      </c>
      <c r="M21" s="22">
        <f>-30407.35-17413.04-8145.28-18561.77</f>
        <v>-74527.44</v>
      </c>
    </row>
    <row r="22" spans="1:13" ht="12" customHeight="1" x14ac:dyDescent="0.2">
      <c r="A22" s="17" t="s">
        <v>15</v>
      </c>
      <c r="B22" s="63">
        <v>1595.16</v>
      </c>
      <c r="C22" s="63"/>
      <c r="D22" s="63"/>
      <c r="E22" s="35">
        <v>19378.439999999999</v>
      </c>
      <c r="F22" s="48"/>
      <c r="G22" s="18" t="s">
        <v>16</v>
      </c>
      <c r="H22" s="35">
        <v>0</v>
      </c>
      <c r="I22" s="35">
        <v>2200</v>
      </c>
      <c r="K22" s="53" t="s">
        <v>94</v>
      </c>
      <c r="L22" s="22">
        <f>-250.35-6083-288</f>
        <v>-6621.35</v>
      </c>
      <c r="M22" s="22">
        <f>-12806-1875</f>
        <v>-14681</v>
      </c>
    </row>
    <row r="23" spans="1:13" ht="11.1" customHeight="1" x14ac:dyDescent="0.2">
      <c r="A23" s="17" t="s">
        <v>17</v>
      </c>
      <c r="B23" s="63">
        <v>458.88</v>
      </c>
      <c r="C23" s="63"/>
      <c r="D23" s="63"/>
      <c r="E23" s="35">
        <v>4577.67</v>
      </c>
      <c r="F23" s="48"/>
      <c r="G23" s="18" t="s">
        <v>18</v>
      </c>
      <c r="H23" s="35">
        <v>36.28</v>
      </c>
      <c r="I23" s="20">
        <v>0</v>
      </c>
      <c r="K23" s="54" t="s">
        <v>95</v>
      </c>
      <c r="L23" s="22">
        <f>-10441.03-5886.4-8495.24-3072.88-2653.07</f>
        <v>-30548.62</v>
      </c>
      <c r="M23" s="22">
        <f>-9523.98-6958.23-6237.24-6563.33-2143.35</f>
        <v>-31426.129999999997</v>
      </c>
    </row>
    <row r="24" spans="1:13" ht="11.1" customHeight="1" x14ac:dyDescent="0.2">
      <c r="A24" s="17" t="s">
        <v>19</v>
      </c>
      <c r="B24" s="63">
        <v>0</v>
      </c>
      <c r="C24" s="63"/>
      <c r="D24" s="63"/>
      <c r="E24" s="35">
        <v>13212.2</v>
      </c>
      <c r="F24" s="48"/>
      <c r="G24" s="18" t="s">
        <v>20</v>
      </c>
      <c r="H24" s="35">
        <v>36.28</v>
      </c>
      <c r="I24" s="19">
        <v>0</v>
      </c>
      <c r="K24" s="32" t="s">
        <v>96</v>
      </c>
      <c r="L24" s="31">
        <f>-35443.26-37641.4-36261.36-38702.72-15000-92333.34</f>
        <v>-255382.08</v>
      </c>
      <c r="M24" s="22">
        <f>-43896.45-52996.88-59817.09-32114.4-27181-13000-70601.13</f>
        <v>-299606.94999999995</v>
      </c>
    </row>
    <row r="25" spans="1:13" ht="11.1" customHeight="1" x14ac:dyDescent="0.2">
      <c r="A25" s="25" t="s">
        <v>137</v>
      </c>
      <c r="B25" s="64">
        <v>26407.33</v>
      </c>
      <c r="C25" s="64"/>
      <c r="D25" s="64"/>
      <c r="E25" s="36">
        <v>189668.98</v>
      </c>
      <c r="F25" s="47"/>
      <c r="G25" s="26" t="s">
        <v>121</v>
      </c>
      <c r="H25" s="36">
        <v>0</v>
      </c>
      <c r="I25" s="36">
        <v>30598.31</v>
      </c>
      <c r="K25" s="55" t="s">
        <v>97</v>
      </c>
      <c r="L25" s="22">
        <f>-18290-24015.55-23914.71-21872.63-10532.8</f>
        <v>-98625.690000000017</v>
      </c>
      <c r="M25" s="22">
        <f>-19771.84-27979.4-28902.2-31459.57-3292.6</f>
        <v>-111405.61000000002</v>
      </c>
    </row>
    <row r="26" spans="1:13" ht="12" customHeight="1" x14ac:dyDescent="0.2">
      <c r="A26" s="17" t="s">
        <v>21</v>
      </c>
      <c r="B26" s="63">
        <v>156.85</v>
      </c>
      <c r="C26" s="63"/>
      <c r="D26" s="63"/>
      <c r="E26" s="35">
        <v>52090.38</v>
      </c>
      <c r="F26" s="48"/>
      <c r="G26" s="18" t="s">
        <v>22</v>
      </c>
      <c r="H26" s="35">
        <v>0</v>
      </c>
      <c r="I26" s="35">
        <v>30598.31</v>
      </c>
      <c r="K26" s="53" t="s">
        <v>98</v>
      </c>
      <c r="L26" s="22">
        <v>0</v>
      </c>
      <c r="M26" s="22">
        <v>-803.71</v>
      </c>
    </row>
    <row r="27" spans="1:13" ht="12" customHeight="1" x14ac:dyDescent="0.2">
      <c r="A27" s="17" t="s">
        <v>23</v>
      </c>
      <c r="B27" s="63">
        <v>4532.46</v>
      </c>
      <c r="C27" s="63"/>
      <c r="D27" s="63"/>
      <c r="E27" s="19">
        <v>0</v>
      </c>
      <c r="F27" s="59"/>
      <c r="G27" s="18" t="s">
        <v>24</v>
      </c>
      <c r="H27" s="35">
        <v>0</v>
      </c>
      <c r="I27" s="35">
        <v>22507.58</v>
      </c>
      <c r="K27" s="53" t="s">
        <v>99</v>
      </c>
      <c r="L27" s="22">
        <v>-11614.18</v>
      </c>
      <c r="M27" s="22">
        <v>-8008.91</v>
      </c>
    </row>
    <row r="28" spans="1:13" ht="11.1" customHeight="1" x14ac:dyDescent="0.2">
      <c r="A28" s="17" t="s">
        <v>25</v>
      </c>
      <c r="B28" s="63">
        <v>6108.13</v>
      </c>
      <c r="C28" s="63"/>
      <c r="D28" s="63"/>
      <c r="E28" s="19">
        <v>0</v>
      </c>
      <c r="F28" s="59"/>
      <c r="G28" s="18" t="s">
        <v>26</v>
      </c>
      <c r="H28" s="35">
        <v>0</v>
      </c>
      <c r="I28" s="35">
        <v>8090.73</v>
      </c>
      <c r="K28" s="53" t="s">
        <v>100</v>
      </c>
      <c r="L28" s="22">
        <v>-2099.73</v>
      </c>
      <c r="M28" s="22">
        <v>-2661.88</v>
      </c>
    </row>
    <row r="29" spans="1:13" ht="11.1" customHeight="1" x14ac:dyDescent="0.2">
      <c r="A29" s="17" t="s">
        <v>27</v>
      </c>
      <c r="B29" s="63">
        <v>3111.52</v>
      </c>
      <c r="C29" s="63"/>
      <c r="D29" s="63"/>
      <c r="E29" s="35">
        <v>36548.85</v>
      </c>
      <c r="F29" s="48"/>
      <c r="G29" s="26" t="s">
        <v>122</v>
      </c>
      <c r="H29" s="36">
        <v>26177.63</v>
      </c>
      <c r="I29" s="36">
        <v>226131.86</v>
      </c>
      <c r="K29" s="53" t="s">
        <v>101</v>
      </c>
      <c r="L29" s="22">
        <v>-170.27</v>
      </c>
      <c r="M29" s="22">
        <v>-142</v>
      </c>
    </row>
    <row r="30" spans="1:13" ht="11.1" customHeight="1" x14ac:dyDescent="0.2">
      <c r="A30" s="17" t="s">
        <v>28</v>
      </c>
      <c r="B30" s="63">
        <v>3190.09</v>
      </c>
      <c r="C30" s="63"/>
      <c r="D30" s="63"/>
      <c r="E30" s="35">
        <v>50213.79</v>
      </c>
      <c r="F30" s="48"/>
      <c r="G30" s="18" t="s">
        <v>29</v>
      </c>
      <c r="H30" s="35">
        <v>26177.63</v>
      </c>
      <c r="I30" s="35">
        <v>226131.86</v>
      </c>
      <c r="K30" s="53" t="s">
        <v>102</v>
      </c>
      <c r="L30" s="22">
        <v>0</v>
      </c>
      <c r="M30" s="22">
        <v>-380</v>
      </c>
    </row>
    <row r="31" spans="1:13" ht="12" customHeight="1" x14ac:dyDescent="0.2">
      <c r="A31" s="17" t="s">
        <v>30</v>
      </c>
      <c r="B31" s="63">
        <v>556.77</v>
      </c>
      <c r="C31" s="63"/>
      <c r="D31" s="63"/>
      <c r="E31" s="35">
        <v>50015.67</v>
      </c>
      <c r="F31" s="48"/>
      <c r="G31" s="18" t="s">
        <v>112</v>
      </c>
      <c r="H31" s="35">
        <v>5458.62</v>
      </c>
      <c r="I31" s="35">
        <v>52105.79</v>
      </c>
      <c r="K31" s="53" t="s">
        <v>103</v>
      </c>
      <c r="L31" s="22">
        <v>-2124.56</v>
      </c>
      <c r="M31" s="22">
        <v>-2662.07</v>
      </c>
    </row>
    <row r="32" spans="1:13" ht="11.1" customHeight="1" x14ac:dyDescent="0.2">
      <c r="A32" s="17" t="s">
        <v>31</v>
      </c>
      <c r="B32" s="63">
        <v>5303.55</v>
      </c>
      <c r="C32" s="63"/>
      <c r="D32" s="63"/>
      <c r="E32" s="19">
        <v>0</v>
      </c>
      <c r="F32" s="59"/>
      <c r="G32" s="18" t="s">
        <v>32</v>
      </c>
      <c r="H32" s="35">
        <v>7682.18</v>
      </c>
      <c r="I32" s="35">
        <v>50204.87</v>
      </c>
      <c r="K32" s="52" t="s">
        <v>104</v>
      </c>
      <c r="L32" s="8">
        <v>0</v>
      </c>
      <c r="M32" s="8">
        <v>0</v>
      </c>
    </row>
    <row r="33" spans="1:13" ht="11.1" customHeight="1" x14ac:dyDescent="0.2">
      <c r="A33" s="17" t="s">
        <v>33</v>
      </c>
      <c r="B33" s="63">
        <v>3447.96</v>
      </c>
      <c r="C33" s="63"/>
      <c r="D33" s="63"/>
      <c r="E33" s="19">
        <v>0</v>
      </c>
      <c r="F33" s="59"/>
      <c r="G33" s="18" t="s">
        <v>34</v>
      </c>
      <c r="H33" s="35">
        <v>6671.93</v>
      </c>
      <c r="I33" s="35">
        <v>49934.35</v>
      </c>
      <c r="K33" s="53" t="s">
        <v>105</v>
      </c>
      <c r="L33" s="22">
        <v>-12561.57</v>
      </c>
      <c r="M33" s="22">
        <v>-7648.83</v>
      </c>
    </row>
    <row r="34" spans="1:13" ht="12" customHeight="1" x14ac:dyDescent="0.2">
      <c r="A34" s="17" t="s">
        <v>35</v>
      </c>
      <c r="B34" s="63">
        <v>0</v>
      </c>
      <c r="C34" s="63"/>
      <c r="D34" s="63"/>
      <c r="E34" s="19">
        <v>0.09</v>
      </c>
      <c r="F34" s="59"/>
      <c r="G34" s="18" t="s">
        <v>113</v>
      </c>
      <c r="H34" s="35">
        <v>6364.9</v>
      </c>
      <c r="I34" s="35">
        <v>63086.76</v>
      </c>
      <c r="K34" s="53" t="s">
        <v>105</v>
      </c>
      <c r="L34" s="22">
        <v>12561.57</v>
      </c>
      <c r="M34" s="22">
        <v>7643.83</v>
      </c>
    </row>
    <row r="35" spans="1:13" ht="11.1" customHeight="1" x14ac:dyDescent="0.2">
      <c r="A35" s="17" t="s">
        <v>36</v>
      </c>
      <c r="B35" s="63">
        <v>0</v>
      </c>
      <c r="C35" s="63"/>
      <c r="D35" s="63"/>
      <c r="E35" s="19">
        <v>800.2</v>
      </c>
      <c r="F35" s="59"/>
      <c r="G35" s="18" t="s">
        <v>37</v>
      </c>
      <c r="H35" s="19">
        <v>0</v>
      </c>
      <c r="I35" s="35">
        <v>10800</v>
      </c>
      <c r="K35" s="52" t="s">
        <v>106</v>
      </c>
      <c r="L35" s="8">
        <v>-26938.19</v>
      </c>
      <c r="M35" s="8">
        <v>-45948.09</v>
      </c>
    </row>
    <row r="36" spans="1:13" ht="12" customHeight="1" x14ac:dyDescent="0.2">
      <c r="A36" s="24" t="s">
        <v>136</v>
      </c>
      <c r="B36" s="64">
        <v>5021.43</v>
      </c>
      <c r="C36" s="64"/>
      <c r="D36" s="64"/>
      <c r="E36" s="36">
        <v>150038.54</v>
      </c>
      <c r="F36" s="47"/>
      <c r="G36" s="18" t="s">
        <v>38</v>
      </c>
      <c r="H36" s="19">
        <v>0</v>
      </c>
      <c r="I36" s="19">
        <v>0.09</v>
      </c>
    </row>
    <row r="37" spans="1:13" ht="11.1" customHeight="1" x14ac:dyDescent="0.2">
      <c r="A37" s="25" t="s">
        <v>138</v>
      </c>
      <c r="B37" s="64">
        <v>225.44</v>
      </c>
      <c r="C37" s="64"/>
      <c r="D37" s="64"/>
      <c r="E37" s="30">
        <v>0</v>
      </c>
      <c r="F37" s="60"/>
      <c r="G37" s="26" t="s">
        <v>123</v>
      </c>
      <c r="H37" s="27">
        <v>0</v>
      </c>
      <c r="I37" s="36">
        <v>96600.2</v>
      </c>
      <c r="K37" s="62" t="s">
        <v>147</v>
      </c>
      <c r="L37" s="42" t="s">
        <v>149</v>
      </c>
      <c r="M37" s="43" t="s">
        <v>150</v>
      </c>
    </row>
    <row r="38" spans="1:13" ht="11.1" customHeight="1" x14ac:dyDescent="0.2">
      <c r="A38" s="17" t="s">
        <v>39</v>
      </c>
      <c r="B38" s="63">
        <v>225.44</v>
      </c>
      <c r="C38" s="63"/>
      <c r="D38" s="63"/>
      <c r="E38" s="19">
        <v>0</v>
      </c>
      <c r="F38" s="59"/>
      <c r="G38" s="28" t="s">
        <v>124</v>
      </c>
      <c r="H38" s="27">
        <v>0</v>
      </c>
      <c r="I38" s="36">
        <v>96600.2</v>
      </c>
      <c r="K38" s="9" t="s">
        <v>107</v>
      </c>
      <c r="L38" s="10">
        <f>84462.26</f>
        <v>84462.26</v>
      </c>
      <c r="M38" s="12">
        <f>L42</f>
        <v>57524.069999999992</v>
      </c>
    </row>
    <row r="39" spans="1:13" ht="11.1" customHeight="1" x14ac:dyDescent="0.2">
      <c r="A39" s="17" t="s">
        <v>40</v>
      </c>
      <c r="B39" s="63">
        <v>0</v>
      </c>
      <c r="C39" s="63"/>
      <c r="D39" s="63"/>
      <c r="E39" s="35">
        <v>8212.81</v>
      </c>
      <c r="F39" s="48"/>
      <c r="G39" s="18" t="s">
        <v>41</v>
      </c>
      <c r="H39" s="19">
        <v>0</v>
      </c>
      <c r="I39" s="35">
        <v>96600.2</v>
      </c>
      <c r="K39" s="9" t="s">
        <v>109</v>
      </c>
      <c r="L39" s="10">
        <v>0</v>
      </c>
      <c r="M39" s="10">
        <v>0</v>
      </c>
    </row>
    <row r="40" spans="1:13" ht="12" customHeight="1" x14ac:dyDescent="0.2">
      <c r="A40" s="17" t="s">
        <v>42</v>
      </c>
      <c r="B40" s="63">
        <v>0</v>
      </c>
      <c r="C40" s="63"/>
      <c r="D40" s="63"/>
      <c r="E40" s="35">
        <v>8212.81</v>
      </c>
      <c r="F40" s="48"/>
      <c r="G40" s="26" t="s">
        <v>125</v>
      </c>
      <c r="H40" s="37">
        <v>11236.22</v>
      </c>
      <c r="I40" s="36">
        <v>21735.73</v>
      </c>
      <c r="K40" s="9" t="s">
        <v>108</v>
      </c>
      <c r="L40" s="10">
        <v>0</v>
      </c>
      <c r="M40" s="10">
        <v>0</v>
      </c>
    </row>
    <row r="41" spans="1:13" ht="11.1" customHeight="1" x14ac:dyDescent="0.2">
      <c r="A41" s="17" t="s">
        <v>43</v>
      </c>
      <c r="B41" s="63">
        <v>4795.99</v>
      </c>
      <c r="C41" s="63"/>
      <c r="D41" s="63"/>
      <c r="E41" s="21">
        <v>275.73</v>
      </c>
      <c r="F41" s="50"/>
      <c r="G41" s="26" t="s">
        <v>90</v>
      </c>
      <c r="H41" s="37">
        <v>11236.22</v>
      </c>
      <c r="I41" s="36">
        <v>21735.73</v>
      </c>
      <c r="K41" s="9" t="s">
        <v>110</v>
      </c>
      <c r="L41" s="10">
        <f>-(26938.19)</f>
        <v>-26938.19</v>
      </c>
      <c r="M41" s="10">
        <v>-45948.09</v>
      </c>
    </row>
    <row r="42" spans="1:13" ht="12" customHeight="1" x14ac:dyDescent="0.2">
      <c r="A42" s="17" t="s">
        <v>44</v>
      </c>
      <c r="B42" s="63">
        <v>4795.99</v>
      </c>
      <c r="C42" s="63"/>
      <c r="D42" s="63"/>
      <c r="E42" s="19">
        <v>275.73</v>
      </c>
      <c r="F42" s="59"/>
      <c r="G42" s="28" t="s">
        <v>126</v>
      </c>
      <c r="H42" s="37">
        <v>11236.22</v>
      </c>
      <c r="I42" s="29">
        <v>10002.14</v>
      </c>
      <c r="K42" s="11" t="s">
        <v>111</v>
      </c>
      <c r="L42" s="12">
        <f>L38+L41</f>
        <v>57524.069999999992</v>
      </c>
      <c r="M42" s="12">
        <f>M38+M41</f>
        <v>11575.979999999996</v>
      </c>
    </row>
    <row r="43" spans="1:13" ht="11.1" customHeight="1" x14ac:dyDescent="0.2">
      <c r="A43" s="25" t="s">
        <v>139</v>
      </c>
      <c r="B43" s="64">
        <v>0</v>
      </c>
      <c r="C43" s="64"/>
      <c r="D43" s="64"/>
      <c r="E43" s="36">
        <v>141550</v>
      </c>
      <c r="F43" s="47"/>
      <c r="G43" s="18" t="s">
        <v>45</v>
      </c>
      <c r="H43" s="35">
        <v>1705</v>
      </c>
      <c r="I43" s="35">
        <v>1519</v>
      </c>
    </row>
    <row r="44" spans="1:13" ht="11.1" customHeight="1" x14ac:dyDescent="0.2">
      <c r="A44" s="17" t="s">
        <v>46</v>
      </c>
      <c r="B44" s="63">
        <v>0</v>
      </c>
      <c r="C44" s="63"/>
      <c r="D44" s="63"/>
      <c r="E44" s="35">
        <v>37050</v>
      </c>
      <c r="F44" s="48"/>
      <c r="G44" s="18" t="s">
        <v>47</v>
      </c>
      <c r="H44" s="35">
        <v>7635.45</v>
      </c>
      <c r="I44" s="35">
        <v>6794.85</v>
      </c>
    </row>
    <row r="45" spans="1:13" ht="12" customHeight="1" x14ac:dyDescent="0.2">
      <c r="A45" s="17" t="s">
        <v>41</v>
      </c>
      <c r="B45" s="63">
        <v>0</v>
      </c>
      <c r="C45" s="63"/>
      <c r="D45" s="63"/>
      <c r="E45" s="35">
        <v>104500</v>
      </c>
      <c r="F45" s="48"/>
      <c r="G45" s="18" t="s">
        <v>48</v>
      </c>
      <c r="H45" s="19">
        <v>690.37</v>
      </c>
      <c r="I45" s="19">
        <v>614.41</v>
      </c>
    </row>
    <row r="46" spans="1:13" ht="15" customHeight="1" x14ac:dyDescent="0.2">
      <c r="A46" s="24" t="s">
        <v>140</v>
      </c>
      <c r="B46" s="64">
        <v>16210.4</v>
      </c>
      <c r="C46" s="64"/>
      <c r="D46" s="64"/>
      <c r="E46" s="36">
        <v>26026.880000000001</v>
      </c>
      <c r="F46" s="47"/>
      <c r="G46" s="18" t="s">
        <v>49</v>
      </c>
      <c r="H46" s="35">
        <v>1205.4000000000001</v>
      </c>
      <c r="I46" s="35">
        <v>1073.8800000000001</v>
      </c>
    </row>
    <row r="47" spans="1:13" ht="12" customHeight="1" x14ac:dyDescent="0.2">
      <c r="A47" s="24" t="s">
        <v>141</v>
      </c>
      <c r="B47" s="64">
        <v>18319.97</v>
      </c>
      <c r="C47" s="64"/>
      <c r="D47" s="64"/>
      <c r="E47" s="36">
        <v>30698.52</v>
      </c>
      <c r="F47" s="47"/>
      <c r="G47" s="28" t="s">
        <v>127</v>
      </c>
      <c r="H47" s="27">
        <v>0</v>
      </c>
      <c r="I47" s="36">
        <v>9254.42</v>
      </c>
    </row>
    <row r="48" spans="1:13" ht="11.1" customHeight="1" x14ac:dyDescent="0.2">
      <c r="A48" s="17" t="s">
        <v>50</v>
      </c>
      <c r="B48" s="63">
        <v>3689.07</v>
      </c>
      <c r="C48" s="63"/>
      <c r="D48" s="63"/>
      <c r="E48" s="19">
        <v>3884.07</v>
      </c>
      <c r="F48" s="59"/>
      <c r="G48" s="18" t="s">
        <v>49</v>
      </c>
      <c r="H48" s="19">
        <v>0</v>
      </c>
      <c r="I48" s="35">
        <v>3498.36</v>
      </c>
    </row>
    <row r="49" spans="1:12" ht="11.1" customHeight="1" x14ac:dyDescent="0.2">
      <c r="A49" s="17" t="s">
        <v>51</v>
      </c>
      <c r="B49" s="63">
        <v>3689.07</v>
      </c>
      <c r="C49" s="63"/>
      <c r="D49" s="63"/>
      <c r="E49" s="35">
        <v>3689.07</v>
      </c>
      <c r="F49" s="48"/>
      <c r="G49" s="18" t="s">
        <v>52</v>
      </c>
      <c r="H49" s="19">
        <v>0</v>
      </c>
      <c r="I49" s="35">
        <v>3389.64</v>
      </c>
    </row>
    <row r="50" spans="1:12" ht="12" customHeight="1" x14ac:dyDescent="0.2">
      <c r="A50" s="17" t="s">
        <v>53</v>
      </c>
      <c r="B50" s="63">
        <v>0</v>
      </c>
      <c r="C50" s="63"/>
      <c r="D50" s="63"/>
      <c r="E50" s="19">
        <v>195</v>
      </c>
      <c r="F50" s="59"/>
      <c r="G50" s="18" t="s">
        <v>45</v>
      </c>
      <c r="H50" s="19">
        <v>0</v>
      </c>
      <c r="I50" s="35">
        <v>1874.59</v>
      </c>
    </row>
    <row r="51" spans="1:12" ht="11.1" customHeight="1" x14ac:dyDescent="0.2">
      <c r="A51" s="17" t="s">
        <v>54</v>
      </c>
      <c r="B51" s="63">
        <v>1599.9</v>
      </c>
      <c r="C51" s="63"/>
      <c r="D51" s="63"/>
      <c r="E51" s="35">
        <v>1599.9</v>
      </c>
      <c r="F51" s="48"/>
      <c r="G51" s="18" t="s">
        <v>47</v>
      </c>
      <c r="H51" s="19">
        <v>0</v>
      </c>
      <c r="I51" s="19">
        <v>491.83</v>
      </c>
    </row>
    <row r="52" spans="1:12" ht="11.1" customHeight="1" x14ac:dyDescent="0.2">
      <c r="A52" s="17" t="s">
        <v>55</v>
      </c>
      <c r="B52" s="63">
        <v>690</v>
      </c>
      <c r="C52" s="63"/>
      <c r="D52" s="63"/>
      <c r="E52" s="19">
        <v>690</v>
      </c>
      <c r="F52" s="59"/>
      <c r="G52" s="28" t="s">
        <v>128</v>
      </c>
      <c r="H52" s="27">
        <v>0</v>
      </c>
      <c r="I52" s="36">
        <v>2479.17</v>
      </c>
    </row>
    <row r="53" spans="1:12" ht="11.1" customHeight="1" x14ac:dyDescent="0.2">
      <c r="A53" s="17" t="s">
        <v>56</v>
      </c>
      <c r="B53" s="63">
        <v>1860</v>
      </c>
      <c r="C53" s="63"/>
      <c r="D53" s="63"/>
      <c r="E53" s="35">
        <v>1860</v>
      </c>
      <c r="F53" s="48"/>
      <c r="G53" s="18" t="s">
        <v>57</v>
      </c>
      <c r="H53" s="19">
        <v>0</v>
      </c>
      <c r="I53" s="35">
        <v>2479.17</v>
      </c>
    </row>
    <row r="54" spans="1:12" ht="12" customHeight="1" x14ac:dyDescent="0.2">
      <c r="A54" s="17" t="s">
        <v>58</v>
      </c>
      <c r="B54" s="63">
        <v>8406</v>
      </c>
      <c r="C54" s="63"/>
      <c r="D54" s="63"/>
      <c r="E54" s="35">
        <v>8406</v>
      </c>
      <c r="F54" s="48"/>
      <c r="G54" s="26" t="s">
        <v>129</v>
      </c>
      <c r="H54" s="36">
        <v>57524.07</v>
      </c>
      <c r="I54" s="33">
        <v>11575.98</v>
      </c>
    </row>
    <row r="55" spans="1:12" ht="12" customHeight="1" x14ac:dyDescent="0.2">
      <c r="A55" s="17" t="s">
        <v>59</v>
      </c>
      <c r="B55" s="63">
        <v>760</v>
      </c>
      <c r="C55" s="63"/>
      <c r="D55" s="63"/>
      <c r="E55" s="19">
        <v>760</v>
      </c>
      <c r="F55" s="59"/>
      <c r="G55" s="26" t="s">
        <v>130</v>
      </c>
      <c r="H55" s="36">
        <v>84462.26</v>
      </c>
      <c r="I55" s="33">
        <v>57524.07</v>
      </c>
    </row>
    <row r="56" spans="1:12" ht="11.1" customHeight="1" x14ac:dyDescent="0.2">
      <c r="A56" s="17" t="s">
        <v>54</v>
      </c>
      <c r="B56" s="63">
        <v>1315</v>
      </c>
      <c r="C56" s="63"/>
      <c r="D56" s="63"/>
      <c r="E56" s="35">
        <v>1315</v>
      </c>
      <c r="F56" s="48"/>
      <c r="G56" s="18" t="s">
        <v>60</v>
      </c>
      <c r="H56" s="35">
        <v>84462.26</v>
      </c>
      <c r="I56" s="21">
        <v>57524.07</v>
      </c>
    </row>
    <row r="57" spans="1:12" ht="11.1" customHeight="1" x14ac:dyDescent="0.2">
      <c r="A57" s="25" t="s">
        <v>142</v>
      </c>
      <c r="B57" s="64">
        <v>0</v>
      </c>
      <c r="C57" s="64"/>
      <c r="D57" s="64"/>
      <c r="E57" s="36">
        <v>9683.5499999999993</v>
      </c>
      <c r="F57" s="47"/>
      <c r="G57" s="18" t="s">
        <v>61</v>
      </c>
      <c r="H57" s="35">
        <v>91785.63</v>
      </c>
      <c r="I57" s="35">
        <v>91785.63</v>
      </c>
    </row>
    <row r="58" spans="1:12" ht="11.1" customHeight="1" x14ac:dyDescent="0.2">
      <c r="A58" s="17" t="s">
        <v>54</v>
      </c>
      <c r="B58" s="63">
        <v>0</v>
      </c>
      <c r="C58" s="63"/>
      <c r="D58" s="63"/>
      <c r="E58" s="35">
        <v>3619</v>
      </c>
      <c r="F58" s="48"/>
      <c r="G58" s="18" t="s">
        <v>62</v>
      </c>
      <c r="H58" s="21">
        <v>-7323.37</v>
      </c>
      <c r="I58" s="21">
        <v>-34261.56</v>
      </c>
    </row>
    <row r="59" spans="1:12" ht="12" customHeight="1" x14ac:dyDescent="0.2">
      <c r="A59" s="17" t="s">
        <v>51</v>
      </c>
      <c r="B59" s="63">
        <v>0</v>
      </c>
      <c r="C59" s="63"/>
      <c r="D59" s="63"/>
      <c r="E59" s="35">
        <v>3631.76</v>
      </c>
      <c r="F59" s="48"/>
      <c r="G59" s="26" t="s">
        <v>131</v>
      </c>
      <c r="H59" s="29">
        <v>-26938.19</v>
      </c>
      <c r="I59" s="29">
        <v>-45948.09</v>
      </c>
    </row>
    <row r="60" spans="1:12" ht="11.1" customHeight="1" x14ac:dyDescent="0.2">
      <c r="A60" s="17" t="s">
        <v>63</v>
      </c>
      <c r="B60" s="63">
        <v>0</v>
      </c>
      <c r="C60" s="63"/>
      <c r="D60" s="63"/>
      <c r="E60" s="35">
        <v>1924</v>
      </c>
      <c r="F60" s="48"/>
      <c r="G60" s="28" t="s">
        <v>132</v>
      </c>
      <c r="H60" s="29">
        <v>-26938.19</v>
      </c>
      <c r="I60" s="29">
        <v>-45948.09</v>
      </c>
    </row>
    <row r="61" spans="1:12" ht="11.1" customHeight="1" x14ac:dyDescent="0.2">
      <c r="A61" s="17" t="s">
        <v>58</v>
      </c>
      <c r="B61" s="63">
        <v>0</v>
      </c>
      <c r="C61" s="63"/>
      <c r="D61" s="63"/>
      <c r="E61" s="19">
        <v>508.79</v>
      </c>
      <c r="F61" s="59"/>
      <c r="G61" s="28" t="s">
        <v>133</v>
      </c>
      <c r="H61" s="29">
        <v>-26938.19</v>
      </c>
      <c r="I61" s="29">
        <v>-45948.09</v>
      </c>
    </row>
    <row r="62" spans="1:12" ht="12" customHeight="1" x14ac:dyDescent="0.2">
      <c r="A62" s="25" t="s">
        <v>144</v>
      </c>
      <c r="B62" s="64">
        <v>0</v>
      </c>
      <c r="C62" s="64"/>
      <c r="D62" s="64"/>
      <c r="E62" s="36">
        <v>2500</v>
      </c>
      <c r="F62" s="47"/>
      <c r="G62" s="1"/>
      <c r="H62" s="1"/>
      <c r="I62" s="1"/>
    </row>
    <row r="63" spans="1:12" ht="11.1" customHeight="1" x14ac:dyDescent="0.2">
      <c r="A63" s="17" t="s">
        <v>63</v>
      </c>
      <c r="B63" s="63">
        <v>0</v>
      </c>
      <c r="C63" s="63"/>
      <c r="D63" s="63"/>
      <c r="E63" s="35">
        <v>2500</v>
      </c>
      <c r="F63" s="48"/>
      <c r="G63" s="38"/>
      <c r="H63" s="39"/>
      <c r="I63" s="40"/>
    </row>
    <row r="64" spans="1:12" ht="12" customHeight="1" x14ac:dyDescent="0.2">
      <c r="A64" s="24" t="s">
        <v>143</v>
      </c>
      <c r="B64" s="63">
        <v>-2009.57</v>
      </c>
      <c r="C64" s="63"/>
      <c r="D64" s="63"/>
      <c r="E64" s="29">
        <v>-4671.84</v>
      </c>
      <c r="F64" s="49"/>
      <c r="G64" s="2" t="s">
        <v>71</v>
      </c>
      <c r="H64" s="2"/>
      <c r="I64" s="3"/>
      <c r="J64" s="2"/>
      <c r="K64" s="3" t="s">
        <v>72</v>
      </c>
      <c r="L64" s="2" t="s">
        <v>73</v>
      </c>
    </row>
    <row r="65" spans="1:12" ht="11.1" customHeight="1" x14ac:dyDescent="0.2">
      <c r="A65" s="17" t="s">
        <v>64</v>
      </c>
      <c r="B65" s="63">
        <v>-2009.57</v>
      </c>
      <c r="C65" s="63"/>
      <c r="D65" s="63"/>
      <c r="E65" s="21">
        <v>-4671.84</v>
      </c>
      <c r="F65" s="50"/>
      <c r="G65" s="2" t="s">
        <v>74</v>
      </c>
      <c r="H65" s="2"/>
      <c r="I65" s="2"/>
      <c r="J65" s="2"/>
      <c r="K65" s="2" t="s">
        <v>75</v>
      </c>
      <c r="L65" s="2" t="s">
        <v>76</v>
      </c>
    </row>
    <row r="66" spans="1:12" ht="11.1" customHeight="1" x14ac:dyDescent="0.2">
      <c r="A66" s="17" t="s">
        <v>65</v>
      </c>
      <c r="B66" s="63">
        <v>-155</v>
      </c>
      <c r="C66" s="63"/>
      <c r="D66" s="63"/>
      <c r="E66" s="20">
        <v>-341</v>
      </c>
      <c r="F66" s="51"/>
      <c r="G66" s="4"/>
      <c r="H66" s="4"/>
      <c r="I66" s="4"/>
      <c r="J66" s="4"/>
      <c r="K66" s="4"/>
      <c r="L66" s="4"/>
    </row>
    <row r="67" spans="1:12" ht="11.1" customHeight="1" x14ac:dyDescent="0.2">
      <c r="A67" s="17" t="s">
        <v>66</v>
      </c>
      <c r="B67" s="63">
        <v>0</v>
      </c>
      <c r="C67" s="63"/>
      <c r="D67" s="63"/>
      <c r="E67" s="20">
        <v>-70.239999999999995</v>
      </c>
      <c r="F67" s="51"/>
      <c r="G67" s="4"/>
      <c r="H67" s="4"/>
      <c r="I67" s="4"/>
      <c r="J67" s="4"/>
      <c r="K67" s="4"/>
      <c r="L67" s="4"/>
    </row>
    <row r="68" spans="1:12" ht="12" customHeight="1" x14ac:dyDescent="0.2">
      <c r="A68" s="17" t="s">
        <v>67</v>
      </c>
      <c r="B68" s="63">
        <v>-270.76</v>
      </c>
      <c r="C68" s="63"/>
      <c r="D68" s="63"/>
      <c r="E68" s="20">
        <v>-684.32</v>
      </c>
      <c r="F68" s="51"/>
      <c r="G68" s="4"/>
      <c r="H68" s="4"/>
      <c r="I68" s="41" t="s">
        <v>148</v>
      </c>
      <c r="J68" s="4"/>
      <c r="K68" s="4"/>
      <c r="L68" s="4"/>
    </row>
    <row r="69" spans="1:12" ht="11.1" customHeight="1" x14ac:dyDescent="0.2">
      <c r="A69" s="17" t="s">
        <v>68</v>
      </c>
      <c r="B69" s="63">
        <v>-737.88</v>
      </c>
      <c r="C69" s="63"/>
      <c r="D69" s="63"/>
      <c r="E69" s="21">
        <v>-1727.63</v>
      </c>
      <c r="F69" s="50"/>
      <c r="G69" s="4"/>
      <c r="H69" s="4"/>
      <c r="I69" s="4"/>
      <c r="J69" s="4"/>
      <c r="K69" s="4"/>
      <c r="L69" s="4"/>
    </row>
    <row r="70" spans="1:12" ht="11.1" customHeight="1" x14ac:dyDescent="0.2">
      <c r="A70" s="17" t="s">
        <v>69</v>
      </c>
      <c r="B70" s="63">
        <v>-770.55</v>
      </c>
      <c r="C70" s="63"/>
      <c r="D70" s="63"/>
      <c r="E70" s="21">
        <v>-1628.11</v>
      </c>
      <c r="F70" s="50"/>
      <c r="G70" s="14"/>
      <c r="H70" s="14" t="s">
        <v>77</v>
      </c>
      <c r="I70" s="14"/>
      <c r="J70" s="14"/>
      <c r="K70" s="15"/>
      <c r="L70" s="15"/>
    </row>
    <row r="71" spans="1:12" ht="11.1" customHeight="1" x14ac:dyDescent="0.2">
      <c r="A71" s="17" t="s">
        <v>70</v>
      </c>
      <c r="B71" s="63">
        <v>-75.38</v>
      </c>
      <c r="C71" s="63"/>
      <c r="D71" s="63"/>
      <c r="E71" s="20">
        <v>-220.34</v>
      </c>
      <c r="F71" s="51"/>
      <c r="G71" s="14"/>
      <c r="H71" s="14" t="s">
        <v>78</v>
      </c>
      <c r="I71" s="14"/>
      <c r="J71" s="14"/>
      <c r="K71" s="15"/>
      <c r="L71" s="15"/>
    </row>
    <row r="72" spans="1:12" x14ac:dyDescent="0.2">
      <c r="G72" s="14"/>
      <c r="H72" s="14" t="s">
        <v>79</v>
      </c>
      <c r="I72" s="14"/>
      <c r="J72" s="14"/>
      <c r="K72" s="15"/>
      <c r="L72" s="15"/>
    </row>
    <row r="73" spans="1:12" x14ac:dyDescent="0.2">
      <c r="A73" s="2"/>
      <c r="B73" s="2"/>
      <c r="C73" s="2"/>
      <c r="D73" s="2"/>
      <c r="E73" s="2"/>
      <c r="F73" s="2"/>
      <c r="G73" s="14"/>
      <c r="H73" s="14"/>
      <c r="I73" s="14"/>
      <c r="J73" s="14"/>
      <c r="K73" s="15"/>
      <c r="L73" s="15"/>
    </row>
    <row r="74" spans="1:12" x14ac:dyDescent="0.2">
      <c r="A74" s="2"/>
      <c r="B74" s="2"/>
      <c r="C74" s="3"/>
      <c r="D74" s="2"/>
      <c r="E74" s="3"/>
      <c r="F74" s="3"/>
      <c r="G74" s="16"/>
      <c r="H74" s="16" t="s">
        <v>154</v>
      </c>
      <c r="I74" s="16"/>
      <c r="J74" s="16"/>
      <c r="K74" s="15"/>
      <c r="L74" s="15"/>
    </row>
    <row r="75" spans="1:12" x14ac:dyDescent="0.2">
      <c r="A75" s="2"/>
      <c r="B75" s="2"/>
      <c r="C75" s="2"/>
      <c r="D75" s="2"/>
      <c r="E75" s="2"/>
      <c r="F75" s="2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57"/>
      <c r="G76" s="5"/>
      <c r="H76" s="5" t="s">
        <v>80</v>
      </c>
      <c r="I76" s="5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57"/>
      <c r="G77" s="6"/>
      <c r="H77" s="6" t="s">
        <v>81</v>
      </c>
      <c r="I77" s="6"/>
      <c r="J77" s="4"/>
      <c r="K77" s="4"/>
      <c r="L77" s="4"/>
    </row>
    <row r="78" spans="1:12" x14ac:dyDescent="0.2">
      <c r="A78" s="4"/>
      <c r="B78" s="4"/>
      <c r="C78" s="13"/>
      <c r="D78" s="4"/>
      <c r="E78" s="4"/>
      <c r="F78" s="57"/>
      <c r="G78" s="6"/>
      <c r="H78" s="6" t="s">
        <v>146</v>
      </c>
    </row>
    <row r="79" spans="1:12" x14ac:dyDescent="0.2">
      <c r="A79" s="4"/>
      <c r="B79" s="4"/>
      <c r="C79" s="4"/>
      <c r="D79" s="4"/>
      <c r="E79" s="4"/>
      <c r="F79" s="57"/>
      <c r="G79" s="4"/>
      <c r="H79" s="4"/>
    </row>
    <row r="80" spans="1:12" x14ac:dyDescent="0.2">
      <c r="A80" s="14"/>
      <c r="B80" s="14"/>
      <c r="C80" s="14"/>
      <c r="D80" s="15"/>
      <c r="E80" s="15"/>
      <c r="F80" s="15"/>
      <c r="G80" s="15"/>
      <c r="H80" s="4"/>
    </row>
    <row r="81" spans="1:8" x14ac:dyDescent="0.2">
      <c r="A81" s="14"/>
      <c r="B81" s="14"/>
      <c r="C81" s="14"/>
      <c r="D81" s="15"/>
      <c r="E81" s="15"/>
      <c r="F81" s="15"/>
      <c r="G81" s="15"/>
      <c r="H81" s="4"/>
    </row>
    <row r="82" spans="1:8" x14ac:dyDescent="0.2">
      <c r="A82" s="14"/>
      <c r="B82" s="14"/>
      <c r="C82" s="14"/>
      <c r="D82" s="15"/>
      <c r="E82" s="15"/>
      <c r="F82" s="15"/>
      <c r="G82" s="15"/>
      <c r="H82" s="4"/>
    </row>
    <row r="83" spans="1:8" x14ac:dyDescent="0.2">
      <c r="A83" s="14"/>
      <c r="B83" s="14"/>
      <c r="C83" s="14"/>
      <c r="D83" s="15"/>
      <c r="E83" s="15"/>
      <c r="F83" s="15"/>
      <c r="G83" s="15"/>
      <c r="H83" s="4"/>
    </row>
    <row r="84" spans="1:8" x14ac:dyDescent="0.2">
      <c r="A84" s="16"/>
      <c r="B84" s="16"/>
      <c r="C84" s="16"/>
      <c r="D84" s="15"/>
      <c r="E84" s="15"/>
      <c r="F84" s="15"/>
      <c r="G84" s="15"/>
      <c r="H84" s="4"/>
    </row>
    <row r="85" spans="1:8" x14ac:dyDescent="0.2">
      <c r="A85" s="4"/>
      <c r="B85" s="4"/>
      <c r="C85" s="4"/>
      <c r="D85" s="4"/>
      <c r="E85" s="4"/>
      <c r="F85" s="57"/>
      <c r="G85" s="4"/>
      <c r="H85" s="4"/>
    </row>
    <row r="86" spans="1:8" x14ac:dyDescent="0.2">
      <c r="A86" s="5"/>
      <c r="B86" s="5"/>
      <c r="C86" s="4"/>
      <c r="D86" s="4"/>
      <c r="E86" s="4"/>
      <c r="F86" s="57"/>
      <c r="G86" s="4"/>
    </row>
    <row r="87" spans="1:8" x14ac:dyDescent="0.2">
      <c r="A87" s="6"/>
      <c r="B87" s="6"/>
      <c r="C87" s="4"/>
      <c r="D87" s="4"/>
      <c r="E87" s="4"/>
      <c r="F87" s="57"/>
      <c r="G87" s="4"/>
    </row>
    <row r="88" spans="1:8" x14ac:dyDescent="0.2">
      <c r="A88" s="6"/>
    </row>
    <row r="89" spans="1:8" x14ac:dyDescent="0.2">
      <c r="A89" s="34"/>
    </row>
  </sheetData>
  <mergeCells count="63">
    <mergeCell ref="B14:D14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9:D69"/>
    <mergeCell ref="B70:D70"/>
    <mergeCell ref="B71:D71"/>
    <mergeCell ref="B63:D63"/>
    <mergeCell ref="B64:D64"/>
    <mergeCell ref="B65:D65"/>
    <mergeCell ref="B66:D66"/>
    <mergeCell ref="B67:D67"/>
    <mergeCell ref="B68:D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Balanço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Lopes Contábil</dc:creator>
  <cp:lastModifiedBy>Ana Lopes Contábil</cp:lastModifiedBy>
  <dcterms:created xsi:type="dcterms:W3CDTF">2024-01-24T10:38:35Z</dcterms:created>
  <dcterms:modified xsi:type="dcterms:W3CDTF">2024-01-26T01:41:12Z</dcterms:modified>
</cp:coreProperties>
</file>