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8" yWindow="-108" windowWidth="23256" windowHeight="12456" activeTab="3"/>
  </bookViews>
  <sheets>
    <sheet name="Bady Bassit" sheetId="64" r:id="rId1"/>
    <sheet name="Cedral" sheetId="59" r:id="rId2"/>
    <sheet name="Guapiaçu" sheetId="62" r:id="rId3"/>
    <sheet name="Uchoa" sheetId="63" r:id="rId4"/>
    <sheet name="matriz" sheetId="65" r:id="rId5"/>
    <sheet name="carimbos" sheetId="66" r:id="rId6"/>
    <sheet name="Plan1" sheetId="67" r:id="rId7"/>
  </sheets>
  <externalReferences>
    <externalReference r:id="rId8"/>
  </externalReferences>
  <definedNames>
    <definedName name="_xlnm._FilterDatabase" localSheetId="0" hidden="1">'Bady Bassit'!$G$25:$G$46</definedName>
    <definedName name="_xlnm._FilterDatabase" localSheetId="1" hidden="1">Cedral!$G$25:$G$47</definedName>
    <definedName name="_xlnm._FilterDatabase" localSheetId="2" hidden="1">Guapiaçu!$G$25:$G$55</definedName>
    <definedName name="_xlnm._FilterDatabase" localSheetId="4" hidden="1">matriz!$G$25:$G$82</definedName>
    <definedName name="_xlnm._FilterDatabase" localSheetId="3" hidden="1">Uchoa!$G$25:$G$50</definedName>
    <definedName name="_xlnm.Print_Area" localSheetId="0">'Bady Bassit'!$A$1:$H$61</definedName>
    <definedName name="_xlnm.Print_Area" localSheetId="1">Cedral!$A$1:$H$61</definedName>
    <definedName name="_xlnm.Print_Area" localSheetId="2">Guapiaçu!$A$1:$H$70</definedName>
    <definedName name="_xlnm.Print_Area" localSheetId="4">matriz!$A$1:$H$103</definedName>
    <definedName name="_xlnm.Print_Area" localSheetId="3">Uchoa!$A$1:$H$64</definedName>
    <definedName name="_xlnm.Print_Titles" localSheetId="0">'Bady Bassit'!$3:$23</definedName>
    <definedName name="_xlnm.Print_Titles" localSheetId="1">Cedral!$3:$23</definedName>
    <definedName name="_xlnm.Print_Titles" localSheetId="2">Guapiaçu!$3:$23</definedName>
    <definedName name="_xlnm.Print_Titles" localSheetId="4">matriz!$3:$23</definedName>
    <definedName name="_xlnm.Print_Titles" localSheetId="3">Uchoa!$3:$23</definedName>
  </definedNames>
  <calcPr calcId="144525"/>
</workbook>
</file>

<file path=xl/calcChain.xml><?xml version="1.0" encoding="utf-8"?>
<calcChain xmlns="http://schemas.openxmlformats.org/spreadsheetml/2006/main">
  <c r="G20" i="62" l="1"/>
  <c r="H44" i="64" l="1"/>
  <c r="H43" i="64"/>
  <c r="G20" i="63"/>
  <c r="G20" i="59"/>
  <c r="G20" i="64"/>
  <c r="H41" i="59" l="1"/>
  <c r="H44" i="59" l="1"/>
  <c r="H45" i="59"/>
  <c r="H46" i="59"/>
  <c r="H47" i="59" l="1"/>
  <c r="H44" i="63"/>
  <c r="G22" i="63"/>
  <c r="H39" i="64" l="1"/>
  <c r="M82" i="65" l="1"/>
  <c r="L82" i="65"/>
  <c r="K82" i="65"/>
  <c r="J82" i="65"/>
  <c r="N81" i="65"/>
  <c r="H81" i="65"/>
  <c r="I81" i="65" s="1"/>
  <c r="N80" i="65"/>
  <c r="H80" i="65"/>
  <c r="H87" i="65" s="1"/>
  <c r="N79" i="65"/>
  <c r="H79" i="65"/>
  <c r="N77" i="65"/>
  <c r="H76" i="65"/>
  <c r="N75" i="65"/>
  <c r="I75" i="65"/>
  <c r="N74" i="65"/>
  <c r="I74" i="65"/>
  <c r="N73" i="65"/>
  <c r="I73" i="65"/>
  <c r="N72" i="65"/>
  <c r="I72" i="65"/>
  <c r="N71" i="65"/>
  <c r="I71" i="65"/>
  <c r="N70" i="65"/>
  <c r="I70" i="65"/>
  <c r="N69" i="65"/>
  <c r="I69" i="65"/>
  <c r="N68" i="65"/>
  <c r="I68" i="65"/>
  <c r="N67" i="65"/>
  <c r="I67" i="65"/>
  <c r="N66" i="65"/>
  <c r="I66" i="65"/>
  <c r="N65" i="65"/>
  <c r="I65" i="65"/>
  <c r="N64" i="65"/>
  <c r="I64" i="65"/>
  <c r="N63" i="65"/>
  <c r="I63" i="65"/>
  <c r="N62" i="65"/>
  <c r="I62" i="65"/>
  <c r="N61" i="65"/>
  <c r="I61" i="65"/>
  <c r="N60" i="65"/>
  <c r="I60" i="65"/>
  <c r="N59" i="65"/>
  <c r="I59" i="65"/>
  <c r="N58" i="65"/>
  <c r="I58" i="65"/>
  <c r="N57" i="65"/>
  <c r="I57" i="65"/>
  <c r="N56" i="65"/>
  <c r="I56" i="65"/>
  <c r="N55" i="65"/>
  <c r="I55" i="65"/>
  <c r="N54" i="65"/>
  <c r="I54" i="65"/>
  <c r="N53" i="65"/>
  <c r="I53" i="65"/>
  <c r="N52" i="65"/>
  <c r="I52" i="65"/>
  <c r="N51" i="65"/>
  <c r="I51" i="65"/>
  <c r="N50" i="65"/>
  <c r="I50" i="65"/>
  <c r="N49" i="65"/>
  <c r="I49" i="65"/>
  <c r="N48" i="65"/>
  <c r="I48" i="65"/>
  <c r="N47" i="65"/>
  <c r="I47" i="65"/>
  <c r="N46" i="65"/>
  <c r="I46" i="65"/>
  <c r="N45" i="65"/>
  <c r="I45" i="65"/>
  <c r="N44" i="65"/>
  <c r="I44" i="65"/>
  <c r="N43" i="65"/>
  <c r="I43" i="65"/>
  <c r="N42" i="65"/>
  <c r="I42" i="65"/>
  <c r="N41" i="65"/>
  <c r="I41" i="65"/>
  <c r="N40" i="65"/>
  <c r="I40" i="65"/>
  <c r="N39" i="65"/>
  <c r="I39" i="65"/>
  <c r="I38" i="65"/>
  <c r="N37" i="65"/>
  <c r="I37" i="65"/>
  <c r="N36" i="65"/>
  <c r="I36" i="65"/>
  <c r="N35" i="65"/>
  <c r="I35" i="65"/>
  <c r="N34" i="65"/>
  <c r="I34" i="65"/>
  <c r="N33" i="65"/>
  <c r="I33" i="65"/>
  <c r="N32" i="65"/>
  <c r="I32" i="65"/>
  <c r="N31" i="65"/>
  <c r="I31" i="65"/>
  <c r="G22" i="65"/>
  <c r="N82" i="65" l="1"/>
  <c r="N76" i="65"/>
  <c r="P76" i="65" s="1"/>
  <c r="H82" i="65"/>
  <c r="I76" i="65"/>
  <c r="H88" i="65"/>
  <c r="I80" i="65"/>
  <c r="H86" i="65"/>
  <c r="I79" i="65"/>
  <c r="M46" i="64"/>
  <c r="L46" i="64"/>
  <c r="K46" i="64"/>
  <c r="J46" i="64"/>
  <c r="N45" i="64"/>
  <c r="H45" i="64"/>
  <c r="I45" i="64" s="1"/>
  <c r="N43" i="64"/>
  <c r="N42" i="64"/>
  <c r="H42" i="64"/>
  <c r="N40" i="64"/>
  <c r="G22" i="64"/>
  <c r="M50" i="63"/>
  <c r="L50" i="63"/>
  <c r="K50" i="63"/>
  <c r="J50" i="63"/>
  <c r="N49" i="63"/>
  <c r="H49" i="63"/>
  <c r="N48" i="63"/>
  <c r="H48" i="63"/>
  <c r="N47" i="63"/>
  <c r="H47" i="63"/>
  <c r="N45" i="63"/>
  <c r="M55" i="62"/>
  <c r="L55" i="62"/>
  <c r="K55" i="62"/>
  <c r="J55" i="62"/>
  <c r="N54" i="62"/>
  <c r="H54" i="62"/>
  <c r="N53" i="62"/>
  <c r="H53" i="62"/>
  <c r="N52" i="62"/>
  <c r="H52" i="62"/>
  <c r="N50" i="62"/>
  <c r="H49" i="62"/>
  <c r="G22" i="62"/>
  <c r="H46" i="64" l="1"/>
  <c r="N55" i="62"/>
  <c r="N50" i="63"/>
  <c r="N46" i="64"/>
  <c r="N49" i="62"/>
  <c r="P49" i="62" s="1"/>
  <c r="N39" i="64"/>
  <c r="P39" i="64" s="1"/>
  <c r="I43" i="64"/>
  <c r="I52" i="62"/>
  <c r="I54" i="62"/>
  <c r="I82" i="65"/>
  <c r="H89" i="65"/>
  <c r="H50" i="63"/>
  <c r="P44" i="63"/>
  <c r="I49" i="63"/>
  <c r="I42" i="64"/>
  <c r="I48" i="63"/>
  <c r="I47" i="63"/>
  <c r="I53" i="62"/>
  <c r="H55" i="62"/>
  <c r="I46" i="64" l="1"/>
  <c r="I55" i="62"/>
  <c r="I50" i="63"/>
  <c r="M47" i="59" l="1"/>
  <c r="L47" i="59"/>
  <c r="K47" i="59"/>
  <c r="J47" i="59"/>
  <c r="N46" i="59"/>
  <c r="N45" i="59"/>
  <c r="N44" i="59"/>
  <c r="G22" i="59"/>
  <c r="N41" i="59" l="1"/>
  <c r="P41" i="59" s="1"/>
  <c r="N47" i="59"/>
  <c r="N42" i="59"/>
  <c r="I45" i="59"/>
  <c r="I44" i="59"/>
  <c r="I46" i="59" l="1"/>
  <c r="I47" i="59" s="1"/>
</calcChain>
</file>

<file path=xl/sharedStrings.xml><?xml version="1.0" encoding="utf-8"?>
<sst xmlns="http://schemas.openxmlformats.org/spreadsheetml/2006/main" count="433" uniqueCount="151">
  <si>
    <t>REPASSES AO TERCEIRO SETOR</t>
  </si>
  <si>
    <t>DEMONSTRATIVO DA RECEITA E DESPESA</t>
  </si>
  <si>
    <t>N.F.</t>
  </si>
  <si>
    <t>RAZÃO SOCIAL</t>
  </si>
  <si>
    <t>NAT. DESPESA</t>
  </si>
  <si>
    <t>Material de Consumo</t>
  </si>
  <si>
    <t>Serviços de Terceiros</t>
  </si>
  <si>
    <t xml:space="preserve"> </t>
  </si>
  <si>
    <t>N°</t>
  </si>
  <si>
    <t>Despesas com Pessoal e Encargos</t>
  </si>
  <si>
    <t>______________________________</t>
  </si>
  <si>
    <t>RESUMO DAS DESPESAS</t>
  </si>
  <si>
    <t xml:space="preserve">TOTAL </t>
  </si>
  <si>
    <t>VALOR TOTAL DA DESPESA</t>
  </si>
  <si>
    <t xml:space="preserve">DATA DO RECEBIMENTO DO RECURSO:                                 </t>
  </si>
  <si>
    <t>RESUMO DAS DESPESAS POR MUNICÍPIO</t>
  </si>
  <si>
    <t>RENDIMENTOS DA APLICAÇÃO FINANCEIRA</t>
  </si>
  <si>
    <t>TOTAL</t>
  </si>
  <si>
    <t>TOTAL DE DESPESAS</t>
  </si>
  <si>
    <t>VALOR</t>
  </si>
  <si>
    <t>RECURSO RECEBIDO:</t>
  </si>
  <si>
    <t xml:space="preserve">DATA DE EMISSÃO </t>
  </si>
  <si>
    <t>DATA DE PAGAMENTO</t>
  </si>
  <si>
    <t>cedral</t>
  </si>
  <si>
    <t>uchoa</t>
  </si>
  <si>
    <t>guapiaçu</t>
  </si>
  <si>
    <t>bady</t>
  </si>
  <si>
    <t>total</t>
  </si>
  <si>
    <r>
      <t xml:space="preserve">ÓRGÃO PÚBLICO CONCESSOR: </t>
    </r>
    <r>
      <rPr>
        <sz val="12"/>
        <color theme="1"/>
        <rFont val="Arial"/>
        <family val="2"/>
      </rPr>
      <t>PREFEITURA MUNICIPAL DE GUAPIAÇU</t>
    </r>
  </si>
  <si>
    <r>
      <t xml:space="preserve">ÓRGÃO PÚBLICO CONCESSOR: </t>
    </r>
    <r>
      <rPr>
        <sz val="12"/>
        <color theme="1"/>
        <rFont val="Arial"/>
        <family val="2"/>
      </rPr>
      <t>PREFEITURA MUNICIPAL DE CEDRAL</t>
    </r>
  </si>
  <si>
    <r>
      <t xml:space="preserve">ÓRGÃO PÚBLICO CONCESSOR: </t>
    </r>
    <r>
      <rPr>
        <sz val="12"/>
        <color theme="1"/>
        <rFont val="Arial"/>
        <family val="2"/>
      </rPr>
      <t>PREFEITURA MUNICIPAL DE UCHOA</t>
    </r>
  </si>
  <si>
    <t>Fração</t>
  </si>
  <si>
    <r>
      <t xml:space="preserve"> N° Documentos relacionados:</t>
    </r>
    <r>
      <rPr>
        <sz val="12"/>
        <color theme="1"/>
        <rFont val="Arial"/>
        <family val="2"/>
      </rPr>
      <t xml:space="preserve"> 39</t>
    </r>
  </si>
  <si>
    <t>Declaramos na qualidade de responsáveis pela Associação do Bem Comum, sob as penas da Lei, que a documentação acima relacionada comprova a exata aplicação dos recursos recebidos para os fins indicados, conforme Plano de Trabalho aprovado.</t>
  </si>
  <si>
    <t>São José do Rio Preto,  de abril de 2022.</t>
  </si>
  <si>
    <t>O presidente, na qualidade de representante da entidade acima citada, vem indicar na forma abaixo detalhada, a documentação comprovadora da aplicação dos recursos recebidos da Prefeitura Municipal de Cedral.</t>
  </si>
  <si>
    <r>
      <t xml:space="preserve">CNPJ: </t>
    </r>
    <r>
      <rPr>
        <sz val="12"/>
        <color theme="1"/>
        <rFont val="Arial"/>
        <family val="2"/>
      </rPr>
      <t>35.101.878/0001-06</t>
    </r>
  </si>
  <si>
    <r>
      <t>RESPONSÁVEL PELA OSC:</t>
    </r>
    <r>
      <rPr>
        <b/>
        <sz val="14"/>
        <color rgb="FFFF0000"/>
        <rFont val="Arial"/>
        <family val="2"/>
      </rPr>
      <t xml:space="preserve"> </t>
    </r>
    <r>
      <rPr>
        <sz val="12"/>
        <rFont val="Arial"/>
        <family val="2"/>
      </rPr>
      <t>NICENEI VIEIRA DE MENDONÇA HERNANDES</t>
    </r>
  </si>
  <si>
    <r>
      <t xml:space="preserve">CPF: </t>
    </r>
    <r>
      <rPr>
        <sz val="12"/>
        <color theme="1"/>
        <rFont val="Arial"/>
        <family val="2"/>
      </rPr>
      <t>066.705.948-28</t>
    </r>
  </si>
  <si>
    <r>
      <t xml:space="preserve">OBJETO DA PARCERIA:  </t>
    </r>
    <r>
      <rPr>
        <sz val="12"/>
        <color theme="1"/>
        <rFont val="Arial"/>
        <family val="2"/>
      </rPr>
      <t>PROJETO DE ACOLHIMENTO INSTITUCIONAL INTERMUNICIPAL ACONCHEGO</t>
    </r>
  </si>
  <si>
    <r>
      <t xml:space="preserve">ORIGEM DO RECURSO: </t>
    </r>
    <r>
      <rPr>
        <sz val="12"/>
        <color theme="1"/>
        <rFont val="Arial"/>
        <family val="2"/>
      </rPr>
      <t>MUNICIPAL</t>
    </r>
  </si>
  <si>
    <t>TERMO DE COLABORAÇÃO</t>
  </si>
  <si>
    <r>
      <rPr>
        <b/>
        <sz val="12"/>
        <color theme="1"/>
        <rFont val="Arial"/>
        <family val="2"/>
      </rPr>
      <t>ENDEREÇO:</t>
    </r>
    <r>
      <rPr>
        <sz val="12"/>
        <color theme="1"/>
        <rFont val="Arial"/>
        <family val="2"/>
      </rPr>
      <t xml:space="preserve"> RUA GENERAL GLICERIO, 1363 - VILA MACENO - CEP: 15060-000</t>
    </r>
  </si>
  <si>
    <r>
      <rPr>
        <b/>
        <sz val="12"/>
        <color theme="1"/>
        <rFont val="Arial"/>
        <family val="2"/>
      </rPr>
      <t>ENDEREÇO:</t>
    </r>
    <r>
      <rPr>
        <sz val="12"/>
        <color theme="1"/>
        <rFont val="Arial"/>
        <family val="2"/>
      </rPr>
      <t xml:space="preserve"> RUA GENERAL GLICERIO, 1363 - VILA MACENO - CEP.:15060-000</t>
    </r>
  </si>
  <si>
    <r>
      <rPr>
        <b/>
        <sz val="12"/>
        <color theme="1"/>
        <rFont val="Arial"/>
        <family val="2"/>
      </rPr>
      <t>ENDEREÇO:</t>
    </r>
    <r>
      <rPr>
        <sz val="12"/>
        <color theme="1"/>
        <rFont val="Arial"/>
        <family val="2"/>
      </rPr>
      <t xml:space="preserve"> RUA GENERAL GLICERIO, 1363 - VILA MACENO - 15060-000</t>
    </r>
  </si>
  <si>
    <r>
      <rPr>
        <b/>
        <sz val="12"/>
        <color theme="1"/>
        <rFont val="Arial"/>
        <family val="2"/>
      </rPr>
      <t>ENDEREÇO:</t>
    </r>
    <r>
      <rPr>
        <sz val="12"/>
        <color theme="1"/>
        <rFont val="Arial"/>
        <family val="2"/>
      </rPr>
      <t xml:space="preserve"> RUA GENERAL GLICERIO, 1363 - VILA MACENO - CEP:15060-000</t>
    </r>
  </si>
  <si>
    <t>Despesa paga com recurso da Prefeitura Municipal de Uchoa Termo de Colaboração 02/2022                  R$__________</t>
  </si>
  <si>
    <t>Despesa paga com recurso da Prefeitura Municipal de Guapiaçu Lei n 2.203/2022                                 R$__________</t>
  </si>
  <si>
    <t>Despesa paga com recurso da Prefeitura Municipal de Bady Bassit Termo de Fomento 07/2022                  R$__________</t>
  </si>
  <si>
    <t>Despesa paga com recurso da Prefeitura Municipal de Cedral Termo de Colaboração  04/2022           R$__________</t>
  </si>
  <si>
    <t>Presidente</t>
  </si>
  <si>
    <r>
      <t xml:space="preserve">ORGANIZAÇÃO DA SOCIEDADE CIVIL: </t>
    </r>
    <r>
      <rPr>
        <sz val="12"/>
        <color theme="1"/>
        <rFont val="Arial"/>
        <family val="2"/>
      </rPr>
      <t>ASSOCIAÇÃO BEM COMUM - ABC</t>
    </r>
  </si>
  <si>
    <r>
      <t xml:space="preserve">TERMO DE COLABORAÇÃO: </t>
    </r>
    <r>
      <rPr>
        <sz val="12"/>
        <color theme="1"/>
        <rFont val="Arial"/>
        <family val="2"/>
      </rPr>
      <t>04/2022</t>
    </r>
  </si>
  <si>
    <t>O presidente, na qualidade de representante da entidade acima citada, vem indicar na forma abaixo detalhada, a documentação comprovadora da aplicação dos recursos recebidos da Prefeitura Municipal de Uchoa.</t>
  </si>
  <si>
    <t>O presidente, na qualidade de representante da entidade acima citada, vem indicar na forma abaixo detalhada, a documentação comprovadora da aplicação dos recursos recebidos da Prefeitura Municipal de Guapiaçu.</t>
  </si>
  <si>
    <t>O presidente, na qualidade de representante da entidade acima citada, vem indicar na forma abaixo detalhada, a documentação comprovadora da aplicação dos recursos recebidos da Prefeitura Municipal de Bady Bassit.</t>
  </si>
  <si>
    <t>NO</t>
  </si>
  <si>
    <r>
      <t>COMPETÊNCIA:</t>
    </r>
    <r>
      <rPr>
        <sz val="12"/>
        <color theme="1"/>
        <rFont val="Arial"/>
        <family val="2"/>
      </rPr>
      <t>04/2022</t>
    </r>
  </si>
  <si>
    <t>SALDO MÊS ANTERIOR</t>
  </si>
  <si>
    <t>SALDO MÊS ANTERIOR:</t>
  </si>
  <si>
    <t>Prefeitura</t>
  </si>
  <si>
    <t>Prefeito</t>
  </si>
  <si>
    <t>e-mail</t>
  </si>
  <si>
    <t>Bady Bassit</t>
  </si>
  <si>
    <t>Luis Antonio Tobartine</t>
  </si>
  <si>
    <t>chefegabinete@badybassit.sp.gov.br</t>
  </si>
  <si>
    <t>Cedral</t>
  </si>
  <si>
    <t>Paulo Ricardo Beolchi de Luca</t>
  </si>
  <si>
    <t>lancadoria@cedral.sp.gov.br</t>
  </si>
  <si>
    <t>Guapiaçu</t>
  </si>
  <si>
    <t>Luciane Cristina Martinelli Gimenes</t>
  </si>
  <si>
    <t>gabinete@guapiacu.sp.gov.br</t>
  </si>
  <si>
    <t>Uchoa</t>
  </si>
  <si>
    <t>José Claudio Martins</t>
  </si>
  <si>
    <t>prefeitura@uchoa.sp.gov.br</t>
  </si>
  <si>
    <t xml:space="preserve">  </t>
  </si>
  <si>
    <r>
      <t xml:space="preserve">TERMO DE COLABORAÇÃO: </t>
    </r>
    <r>
      <rPr>
        <sz val="12"/>
        <color theme="1"/>
        <rFont val="Arial"/>
        <family val="2"/>
      </rPr>
      <t>01/2024</t>
    </r>
  </si>
  <si>
    <r>
      <t xml:space="preserve">TERMO DE FOMENTO: </t>
    </r>
    <r>
      <rPr>
        <sz val="12"/>
        <color theme="1"/>
        <rFont val="Arial"/>
        <family val="2"/>
      </rPr>
      <t>01/2024</t>
    </r>
  </si>
  <si>
    <r>
      <t xml:space="preserve">TERMO DE FOMENTO: </t>
    </r>
    <r>
      <rPr>
        <sz val="12"/>
        <color theme="1"/>
        <rFont val="Arial"/>
        <family val="2"/>
      </rPr>
      <t>04/2024</t>
    </r>
  </si>
  <si>
    <t>PAULO CESAR PIRES</t>
  </si>
  <si>
    <t>CPF: 087.415.268-21</t>
  </si>
  <si>
    <t>___________________________________________</t>
  </si>
  <si>
    <r>
      <t>RESPONSÁVEL PELA OSC:</t>
    </r>
    <r>
      <rPr>
        <b/>
        <sz val="14"/>
        <color rgb="FFFF0000"/>
        <rFont val="Arial"/>
        <family val="2"/>
      </rPr>
      <t xml:space="preserve"> </t>
    </r>
    <r>
      <rPr>
        <sz val="14"/>
        <rFont val="Arial"/>
        <family val="2"/>
      </rPr>
      <t>PAULO CESAR PIRES</t>
    </r>
  </si>
  <si>
    <r>
      <t>CPF:</t>
    </r>
    <r>
      <rPr>
        <sz val="12"/>
        <color theme="1"/>
        <rFont val="Arial"/>
        <family val="2"/>
      </rPr>
      <t xml:space="preserve"> 087.415.268-21</t>
    </r>
  </si>
  <si>
    <r>
      <t>RESPONSÁVEL PELA OSC:</t>
    </r>
    <r>
      <rPr>
        <b/>
        <sz val="14"/>
        <color rgb="FFFF0000"/>
        <rFont val="Arial"/>
        <family val="2"/>
      </rPr>
      <t xml:space="preserve"> </t>
    </r>
    <r>
      <rPr>
        <sz val="12"/>
        <rFont val="Arial"/>
        <family val="2"/>
      </rPr>
      <t xml:space="preserve"> PAULO CESAR PIRES</t>
    </r>
  </si>
  <si>
    <r>
      <t xml:space="preserve">CPF: </t>
    </r>
    <r>
      <rPr>
        <sz val="12"/>
        <color theme="1"/>
        <rFont val="Arial"/>
        <family val="2"/>
      </rPr>
      <t>087.415.268-21</t>
    </r>
  </si>
  <si>
    <t>COMPETÊNCIA: 07/2024</t>
  </si>
  <si>
    <r>
      <t xml:space="preserve">COMPETÊNCIA: </t>
    </r>
    <r>
      <rPr>
        <sz val="12"/>
        <color theme="1"/>
        <rFont val="Arial"/>
        <family val="2"/>
      </rPr>
      <t>07/2024</t>
    </r>
  </si>
  <si>
    <t>serviços de terceiros</t>
  </si>
  <si>
    <t>material de consumo</t>
  </si>
  <si>
    <t>Frigo Leste</t>
  </si>
  <si>
    <t>recibo alug</t>
  </si>
  <si>
    <t>Romeu Gorayeb</t>
  </si>
  <si>
    <t>Supermercado Porecatu</t>
  </si>
  <si>
    <r>
      <t>COMPETÊNCIA:</t>
    </r>
    <r>
      <rPr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07/2024</t>
    </r>
  </si>
  <si>
    <r>
      <t xml:space="preserve">ÓRGÃO PÚBLICO CONCESSOR: </t>
    </r>
    <r>
      <rPr>
        <sz val="12"/>
        <color theme="1"/>
        <rFont val="Arial"/>
        <family val="2"/>
      </rPr>
      <t>PREFEITURA MUNICIPAL DE BADY BASSITT</t>
    </r>
  </si>
  <si>
    <t>Alelo (refeição)</t>
  </si>
  <si>
    <t>Alelo (alimentação)</t>
  </si>
  <si>
    <t>Circular Sta Luzia</t>
  </si>
  <si>
    <t>Expresso Itamarati</t>
  </si>
  <si>
    <t>Thais Lopes Ferreira Matos</t>
  </si>
  <si>
    <t>holerite</t>
  </si>
  <si>
    <t>Liuvania R Santos</t>
  </si>
  <si>
    <t>recursos humanos</t>
  </si>
  <si>
    <t>Rosemary S Rodrigues</t>
  </si>
  <si>
    <t>S da S Lopes Contabilidade</t>
  </si>
  <si>
    <t>boleto</t>
  </si>
  <si>
    <t>Sind Empr Tur Hosp SJRP</t>
  </si>
  <si>
    <t>guia</t>
  </si>
  <si>
    <t>FGTS</t>
  </si>
  <si>
    <t>INSS</t>
  </si>
  <si>
    <t>recibo</t>
  </si>
  <si>
    <t>Villaggio Imoveis</t>
  </si>
  <si>
    <t>Fatura</t>
  </si>
  <si>
    <t>SEMAE</t>
  </si>
  <si>
    <t>CPFL</t>
  </si>
  <si>
    <t>Doroty M Vilar Souza</t>
  </si>
  <si>
    <t>Fabiana P S Petean</t>
  </si>
  <si>
    <t>Posto Avenida Saudade Rio Preto Ltda</t>
  </si>
  <si>
    <t>Correios</t>
  </si>
  <si>
    <t>M Zanforlin Delduque</t>
  </si>
  <si>
    <t>Edson Moraes</t>
  </si>
  <si>
    <t>Leandro Oliveira de Jesus (poda arvore)</t>
  </si>
  <si>
    <t>Carlos Roberto Single</t>
  </si>
  <si>
    <t>Carlos Eduardo Sampaio</t>
  </si>
  <si>
    <t>CLARO</t>
  </si>
  <si>
    <t>Pedro Tonoli Filho</t>
  </si>
  <si>
    <t>Maria Eduarda D Santos</t>
  </si>
  <si>
    <t>Viviany Gizelle Oliveira da Silva</t>
  </si>
  <si>
    <t>Joao Henrique de Souza</t>
  </si>
  <si>
    <t>Doroty Miranda Vilar de Souza</t>
  </si>
  <si>
    <t>Elisabete de Moraes</t>
  </si>
  <si>
    <t>Posto Avenida Saudade Rio Preto</t>
  </si>
  <si>
    <t>J A Peral embalagens</t>
  </si>
  <si>
    <t>Atende Já Desentupidora</t>
  </si>
  <si>
    <t>Supermercado Porecatu Ltda (Mat Higiene)</t>
  </si>
  <si>
    <t xml:space="preserve">S N Pereira </t>
  </si>
  <si>
    <t>Usualmed Treinamento Prof e Ger</t>
  </si>
  <si>
    <t xml:space="preserve">Set Clean </t>
  </si>
  <si>
    <t>Drogaria Pharmavida Rio Preto</t>
  </si>
  <si>
    <t>Carla Patricia Barboza</t>
  </si>
  <si>
    <t>Francielli Cristina Garcia</t>
  </si>
  <si>
    <t>Josiane Becari Vila Verde Pereira</t>
  </si>
  <si>
    <t>Utilidade Pública</t>
  </si>
  <si>
    <t>Gastos Administrativos</t>
  </si>
  <si>
    <r>
      <t xml:space="preserve"> N° Documentos relacionados:</t>
    </r>
    <r>
      <rPr>
        <sz val="12"/>
        <color theme="1"/>
        <rFont val="Arial"/>
        <family val="2"/>
      </rPr>
      <t xml:space="preserve"> 13</t>
    </r>
  </si>
  <si>
    <t>São José do Rio Preto, 31 de Julho de 2024</t>
  </si>
  <si>
    <r>
      <t xml:space="preserve"> N° Documentos relacionados:</t>
    </r>
    <r>
      <rPr>
        <sz val="12"/>
        <color theme="1"/>
        <rFont val="Arial"/>
        <family val="2"/>
      </rPr>
      <t xml:space="preserve"> 23</t>
    </r>
  </si>
  <si>
    <r>
      <t xml:space="preserve"> N° Documentos relacionados:</t>
    </r>
    <r>
      <rPr>
        <sz val="12"/>
        <color theme="1"/>
        <rFont val="Arial"/>
        <family val="2"/>
      </rPr>
      <t xml:space="preserve">  18</t>
    </r>
  </si>
  <si>
    <t>Stefanelli Ferramentas</t>
  </si>
  <si>
    <r>
      <t xml:space="preserve"> N° Documentos relacionados:</t>
    </r>
    <r>
      <rPr>
        <sz val="12"/>
        <color theme="1"/>
        <rFont val="Arial"/>
        <family val="2"/>
      </rPr>
      <t xml:space="preserve"> 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</si>
</sst>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#,##0.00;[Red]\-&quot;R$&quot;#,##0.00"/>
    <numFmt numFmtId="165" formatCode="_-&quot;R$&quot;* #,##0.00_-;\-&quot;R$&quot;* #,##0.00_-;_-&quot;R$&quot;* &quot;-&quot;??_-;_-@_-"/>
    <numFmt numFmtId="166" formatCode="&quot;R$&quot;#,##0.00"/>
    <numFmt numFmtId="167" formatCode="&quot;R$&quot;\ #,##0.00"/>
    <numFmt numFmtId="168" formatCode="_(&quot;R$&quot;* #,##0.00_);_(&quot;R$&quot;* \(#,##0.00\);_(&quot;R$&quot;* &quot;-&quot;??_);_(@_)"/>
    <numFmt numFmtId="169" formatCode="_-[$R$-416]* #,##0.00_-;\-[$R$-416]* #,##0.00_-;_-[$R$-416]* &quot;-&quot;??_-;_-@"/>
    <numFmt numFmtId="170" formatCode="_-&quot;R$&quot;* #,##0.00_-;\-&quot;R$&quot;* #,##0.00_-;_-&quot;R$&quot;* &quot;-&quot;??_-;_-@"/>
    <numFmt numFmtId="171" formatCode="_-&quot;R$&quot;\ * #,##0.00_-;\-&quot;R$&quot;\ * #,##0.00_-;_-&quot;R$&quot;\ * &quot;-&quot;??_-;_-@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4"/>
      <color rgb="FFFF000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4"/>
      <color theme="1"/>
      <name val="Calibri"/>
      <family val="2"/>
      <scheme val="minor"/>
    </font>
    <font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B3B3B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theme="0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7">
    <xf numFmtId="0" fontId="0" fillId="0" borderId="0"/>
    <xf numFmtId="165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294">
    <xf numFmtId="0" fontId="0" fillId="0" borderId="0" xfId="0"/>
    <xf numFmtId="0" fontId="5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Border="1" applyAlignment="1"/>
    <xf numFmtId="0" fontId="2" fillId="0" borderId="0" xfId="0" applyFont="1" applyBorder="1" applyAlignment="1">
      <alignment horizontal="left" vertical="center" wrapText="1"/>
    </xf>
    <xf numFmtId="0" fontId="2" fillId="0" borderId="0" xfId="0" applyFont="1"/>
    <xf numFmtId="0" fontId="4" fillId="0" borderId="0" xfId="0" applyFont="1" applyAlignment="1">
      <alignment vertical="top" wrapText="1"/>
    </xf>
    <xf numFmtId="14" fontId="2" fillId="0" borderId="0" xfId="2" applyNumberFormat="1" applyFont="1" applyFill="1" applyBorder="1" applyAlignment="1">
      <alignment horizontal="center" vertical="center" wrapText="1"/>
    </xf>
    <xf numFmtId="0" fontId="2" fillId="0" borderId="0" xfId="2" applyNumberFormat="1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left" vertical="center" wrapText="1"/>
    </xf>
    <xf numFmtId="0" fontId="2" fillId="0" borderId="0" xfId="2" applyFont="1" applyFill="1" applyBorder="1" applyAlignment="1">
      <alignment horizontal="center" vertical="center" wrapText="1"/>
    </xf>
    <xf numFmtId="165" fontId="2" fillId="0" borderId="0" xfId="2" applyNumberFormat="1" applyFont="1" applyFill="1" applyBorder="1" applyAlignment="1">
      <alignment horizontal="center" vertical="center" wrapText="1"/>
    </xf>
    <xf numFmtId="165" fontId="4" fillId="0" borderId="0" xfId="1" applyFont="1" applyBorder="1" applyAlignment="1"/>
    <xf numFmtId="0" fontId="4" fillId="0" borderId="0" xfId="0" applyFont="1" applyBorder="1" applyAlignment="1"/>
    <xf numFmtId="0" fontId="1" fillId="0" borderId="0" xfId="2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left" vertical="center"/>
    </xf>
    <xf numFmtId="164" fontId="4" fillId="0" borderId="0" xfId="0" applyNumberFormat="1" applyFont="1" applyFill="1" applyAlignment="1">
      <alignment horizontal="left" vertical="center"/>
    </xf>
    <xf numFmtId="0" fontId="1" fillId="0" borderId="0" xfId="0" applyFont="1" applyFill="1"/>
    <xf numFmtId="0" fontId="1" fillId="0" borderId="0" xfId="0" applyFont="1" applyFill="1" applyAlignment="1">
      <alignment horizontal="left" wrapText="1"/>
    </xf>
    <xf numFmtId="166" fontId="4" fillId="0" borderId="1" xfId="1" applyNumberFormat="1" applyFont="1" applyFill="1" applyBorder="1" applyAlignment="1">
      <alignment horizontal="center" vertical="center"/>
    </xf>
    <xf numFmtId="165" fontId="1" fillId="0" borderId="7" xfId="0" applyNumberFormat="1" applyFont="1" applyFill="1" applyBorder="1"/>
    <xf numFmtId="165" fontId="1" fillId="0" borderId="9" xfId="0" applyNumberFormat="1" applyFont="1" applyFill="1" applyBorder="1"/>
    <xf numFmtId="165" fontId="1" fillId="0" borderId="8" xfId="0" applyNumberFormat="1" applyFont="1" applyFill="1" applyBorder="1"/>
    <xf numFmtId="165" fontId="4" fillId="0" borderId="1" xfId="0" applyNumberFormat="1" applyFont="1" applyFill="1" applyBorder="1" applyAlignment="1"/>
    <xf numFmtId="165" fontId="4" fillId="0" borderId="0" xfId="0" applyNumberFormat="1" applyFont="1" applyFill="1" applyBorder="1" applyAlignment="1"/>
    <xf numFmtId="165" fontId="4" fillId="0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vertical="top" wrapText="1"/>
    </xf>
    <xf numFmtId="0" fontId="1" fillId="0" borderId="0" xfId="0" applyFont="1" applyFill="1" applyBorder="1" applyAlignment="1">
      <alignment horizontal="left" vertical="center" wrapText="1"/>
    </xf>
    <xf numFmtId="14" fontId="4" fillId="0" borderId="0" xfId="0" applyNumberFormat="1" applyFont="1" applyAlignment="1">
      <alignment horizontal="right" vertical="center"/>
    </xf>
    <xf numFmtId="165" fontId="4" fillId="0" borderId="0" xfId="1" applyFont="1" applyAlignment="1">
      <alignment horizontal="right"/>
    </xf>
    <xf numFmtId="165" fontId="4" fillId="0" borderId="0" xfId="1" applyFont="1" applyAlignment="1">
      <alignment horizontal="right" vertical="center"/>
    </xf>
    <xf numFmtId="0" fontId="1" fillId="0" borderId="0" xfId="0" applyFont="1" applyBorder="1"/>
    <xf numFmtId="0" fontId="1" fillId="0" borderId="0" xfId="0" applyFont="1" applyFill="1" applyBorder="1"/>
    <xf numFmtId="0" fontId="4" fillId="0" borderId="0" xfId="0" applyFont="1" applyBorder="1"/>
    <xf numFmtId="0" fontId="1" fillId="0" borderId="0" xfId="0" applyFont="1" applyBorder="1" applyAlignment="1">
      <alignment horizontal="center" wrapText="1"/>
    </xf>
    <xf numFmtId="14" fontId="2" fillId="0" borderId="2" xfId="2" applyNumberFormat="1" applyFont="1" applyFill="1" applyBorder="1" applyAlignment="1">
      <alignment horizontal="center" vertical="center" wrapText="1"/>
    </xf>
    <xf numFmtId="0" fontId="2" fillId="0" borderId="2" xfId="2" applyNumberFormat="1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left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4" fillId="0" borderId="0" xfId="1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NumberFormat="1" applyFont="1" applyAlignment="1">
      <alignment horizontal="left"/>
    </xf>
    <xf numFmtId="165" fontId="1" fillId="0" borderId="0" xfId="1" applyFont="1" applyBorder="1" applyAlignment="1">
      <alignment horizontal="left"/>
    </xf>
    <xf numFmtId="165" fontId="1" fillId="0" borderId="0" xfId="0" applyNumberFormat="1" applyFont="1"/>
    <xf numFmtId="0" fontId="1" fillId="0" borderId="7" xfId="0" applyNumberFormat="1" applyFont="1" applyFill="1" applyBorder="1" applyAlignment="1"/>
    <xf numFmtId="0" fontId="1" fillId="0" borderId="9" xfId="0" applyNumberFormat="1" applyFont="1" applyFill="1" applyBorder="1" applyAlignment="1"/>
    <xf numFmtId="0" fontId="1" fillId="0" borderId="8" xfId="0" applyNumberFormat="1" applyFont="1" applyFill="1" applyBorder="1" applyAlignment="1"/>
    <xf numFmtId="165" fontId="4" fillId="0" borderId="29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/>
    </xf>
    <xf numFmtId="14" fontId="2" fillId="8" borderId="2" xfId="2" applyNumberFormat="1" applyFont="1" applyFill="1" applyBorder="1" applyAlignment="1">
      <alignment horizontal="center" vertical="center" wrapText="1"/>
    </xf>
    <xf numFmtId="0" fontId="2" fillId="8" borderId="2" xfId="2" applyNumberFormat="1" applyFont="1" applyFill="1" applyBorder="1" applyAlignment="1">
      <alignment horizontal="center" vertical="center" wrapText="1"/>
    </xf>
    <xf numFmtId="0" fontId="2" fillId="8" borderId="2" xfId="2" applyFont="1" applyFill="1" applyBorder="1" applyAlignment="1">
      <alignment horizontal="left" vertical="center" wrapText="1"/>
    </xf>
    <xf numFmtId="0" fontId="2" fillId="8" borderId="2" xfId="2" applyFont="1" applyFill="1" applyBorder="1" applyAlignment="1">
      <alignment horizontal="center" vertical="center" wrapText="1"/>
    </xf>
    <xf numFmtId="0" fontId="1" fillId="8" borderId="0" xfId="0" applyFont="1" applyFill="1"/>
    <xf numFmtId="0" fontId="4" fillId="7" borderId="3" xfId="0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left"/>
    </xf>
    <xf numFmtId="165" fontId="2" fillId="0" borderId="33" xfId="2" applyNumberFormat="1" applyFont="1" applyFill="1" applyBorder="1" applyAlignment="1">
      <alignment horizontal="center" vertical="center" wrapText="1"/>
    </xf>
    <xf numFmtId="165" fontId="2" fillId="8" borderId="33" xfId="2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/>
    <xf numFmtId="0" fontId="1" fillId="0" borderId="2" xfId="0" applyNumberFormat="1" applyFont="1" applyFill="1" applyBorder="1" applyAlignment="1">
      <alignment horizontal="left"/>
    </xf>
    <xf numFmtId="0" fontId="1" fillId="8" borderId="2" xfId="0" applyNumberFormat="1" applyFont="1" applyFill="1" applyBorder="1" applyAlignment="1">
      <alignment horizontal="left"/>
    </xf>
    <xf numFmtId="0" fontId="1" fillId="0" borderId="2" xfId="0" applyNumberFormat="1" applyFont="1" applyBorder="1" applyAlignment="1">
      <alignment horizontal="left"/>
    </xf>
    <xf numFmtId="165" fontId="2" fillId="8" borderId="33" xfId="1" applyFont="1" applyFill="1" applyBorder="1" applyAlignment="1">
      <alignment horizontal="center" vertical="center" wrapText="1"/>
    </xf>
    <xf numFmtId="0" fontId="1" fillId="9" borderId="2" xfId="0" applyFont="1" applyFill="1" applyBorder="1"/>
    <xf numFmtId="165" fontId="4" fillId="3" borderId="2" xfId="1" applyFont="1" applyFill="1" applyBorder="1" applyAlignment="1">
      <alignment horizontal="left"/>
    </xf>
    <xf numFmtId="165" fontId="4" fillId="4" borderId="2" xfId="1" applyFont="1" applyFill="1" applyBorder="1" applyAlignment="1">
      <alignment horizontal="left"/>
    </xf>
    <xf numFmtId="165" fontId="4" fillId="5" borderId="2" xfId="1" applyFont="1" applyFill="1" applyBorder="1" applyAlignment="1">
      <alignment horizontal="left"/>
    </xf>
    <xf numFmtId="165" fontId="4" fillId="6" borderId="2" xfId="1" applyFont="1" applyFill="1" applyBorder="1" applyAlignment="1">
      <alignment horizontal="left"/>
    </xf>
    <xf numFmtId="165" fontId="1" fillId="0" borderId="2" xfId="1" applyFont="1" applyFill="1" applyBorder="1" applyAlignment="1">
      <alignment horizontal="left"/>
    </xf>
    <xf numFmtId="165" fontId="1" fillId="8" borderId="2" xfId="1" applyFont="1" applyFill="1" applyBorder="1" applyAlignment="1">
      <alignment horizontal="left"/>
    </xf>
    <xf numFmtId="165" fontId="1" fillId="0" borderId="2" xfId="1" applyFont="1" applyBorder="1" applyAlignment="1">
      <alignment horizontal="left"/>
    </xf>
    <xf numFmtId="165" fontId="1" fillId="0" borderId="0" xfId="1" applyFont="1" applyAlignment="1">
      <alignment horizontal="left"/>
    </xf>
    <xf numFmtId="165" fontId="4" fillId="0" borderId="2" xfId="1" applyFont="1" applyBorder="1" applyAlignment="1">
      <alignment horizontal="left"/>
    </xf>
    <xf numFmtId="165" fontId="2" fillId="8" borderId="32" xfId="2" applyNumberFormat="1" applyFont="1" applyFill="1" applyBorder="1" applyAlignment="1">
      <alignment horizontal="center" vertical="center" wrapText="1"/>
    </xf>
    <xf numFmtId="165" fontId="2" fillId="8" borderId="2" xfId="2" applyNumberFormat="1" applyFont="1" applyFill="1" applyBorder="1" applyAlignment="1">
      <alignment horizontal="center" vertical="center" wrapText="1"/>
    </xf>
    <xf numFmtId="0" fontId="2" fillId="0" borderId="32" xfId="2" applyFont="1" applyFill="1" applyBorder="1" applyAlignment="1">
      <alignment horizontal="center" vertical="center" wrapText="1"/>
    </xf>
    <xf numFmtId="0" fontId="2" fillId="8" borderId="2" xfId="2" applyNumberFormat="1" applyFont="1" applyFill="1" applyBorder="1" applyAlignment="1">
      <alignment horizontal="left" vertical="center" wrapText="1"/>
    </xf>
    <xf numFmtId="14" fontId="2" fillId="8" borderId="31" xfId="2" applyNumberFormat="1" applyFont="1" applyFill="1" applyBorder="1" applyAlignment="1">
      <alignment horizontal="center" vertical="center" wrapText="1"/>
    </xf>
    <xf numFmtId="0" fontId="2" fillId="8" borderId="31" xfId="2" applyNumberFormat="1" applyFont="1" applyFill="1" applyBorder="1" applyAlignment="1">
      <alignment horizontal="center" vertical="center" wrapText="1"/>
    </xf>
    <xf numFmtId="0" fontId="2" fillId="8" borderId="31" xfId="2" applyFont="1" applyFill="1" applyBorder="1" applyAlignment="1">
      <alignment horizontal="left" vertical="center" wrapText="1"/>
    </xf>
    <xf numFmtId="0" fontId="1" fillId="8" borderId="24" xfId="2" applyFont="1" applyFill="1" applyBorder="1" applyAlignment="1">
      <alignment horizontal="center" vertical="center" wrapText="1"/>
    </xf>
    <xf numFmtId="0" fontId="1" fillId="8" borderId="30" xfId="2" applyFont="1" applyFill="1" applyBorder="1" applyAlignment="1">
      <alignment horizontal="center" vertical="center" wrapText="1"/>
    </xf>
    <xf numFmtId="2" fontId="1" fillId="8" borderId="2" xfId="3" applyNumberFormat="1" applyFont="1" applyFill="1" applyBorder="1" applyAlignment="1">
      <alignment horizontal="left"/>
    </xf>
    <xf numFmtId="0" fontId="2" fillId="0" borderId="31" xfId="2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/>
    </xf>
    <xf numFmtId="0" fontId="2" fillId="0" borderId="33" xfId="2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5" fontId="4" fillId="0" borderId="0" xfId="1" applyFont="1" applyAlignment="1">
      <alignment horizontal="center"/>
    </xf>
    <xf numFmtId="165" fontId="4" fillId="0" borderId="0" xfId="1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164" fontId="4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165" fontId="1" fillId="0" borderId="7" xfId="0" applyNumberFormat="1" applyFont="1" applyFill="1" applyBorder="1" applyAlignment="1">
      <alignment horizontal="center"/>
    </xf>
    <xf numFmtId="165" fontId="1" fillId="0" borderId="9" xfId="0" applyNumberFormat="1" applyFont="1" applyFill="1" applyBorder="1" applyAlignment="1">
      <alignment horizontal="center"/>
    </xf>
    <xf numFmtId="165" fontId="1" fillId="0" borderId="8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0" fillId="0" borderId="2" xfId="0" applyBorder="1"/>
    <xf numFmtId="1" fontId="0" fillId="0" borderId="2" xfId="0" applyNumberForma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165" fontId="4" fillId="0" borderId="0" xfId="0" applyNumberFormat="1" applyFont="1" applyFill="1" applyAlignment="1">
      <alignment vertical="top" wrapText="1"/>
    </xf>
    <xf numFmtId="165" fontId="1" fillId="0" borderId="0" xfId="0" applyNumberFormat="1" applyFont="1" applyAlignment="1">
      <alignment horizontal="left"/>
    </xf>
    <xf numFmtId="0" fontId="9" fillId="0" borderId="2" xfId="4" applyBorder="1"/>
    <xf numFmtId="14" fontId="4" fillId="0" borderId="0" xfId="1" applyNumberFormat="1" applyFont="1" applyAlignment="1">
      <alignment horizontal="right"/>
    </xf>
    <xf numFmtId="165" fontId="4" fillId="0" borderId="36" xfId="0" applyNumberFormat="1" applyFont="1" applyFill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68" fontId="10" fillId="8" borderId="34" xfId="2" applyNumberFormat="1" applyFont="1" applyFill="1" applyBorder="1" applyAlignment="1">
      <alignment horizontal="center" vertical="center"/>
    </xf>
    <xf numFmtId="168" fontId="10" fillId="8" borderId="35" xfId="2" applyNumberFormat="1" applyFont="1" applyFill="1" applyBorder="1" applyAlignment="1">
      <alignment horizontal="center" vertical="center"/>
    </xf>
    <xf numFmtId="0" fontId="4" fillId="7" borderId="41" xfId="0" applyFont="1" applyFill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left"/>
    </xf>
    <xf numFmtId="165" fontId="4" fillId="0" borderId="2" xfId="0" applyNumberFormat="1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166" fontId="4" fillId="2" borderId="29" xfId="1" applyNumberFormat="1" applyFont="1" applyFill="1" applyBorder="1" applyAlignment="1">
      <alignment horizontal="center" vertical="center" wrapText="1"/>
    </xf>
    <xf numFmtId="0" fontId="1" fillId="8" borderId="2" xfId="2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168" fontId="10" fillId="0" borderId="2" xfId="2" applyNumberFormat="1" applyFont="1" applyFill="1" applyBorder="1" applyAlignment="1">
      <alignment horizontal="center" vertical="center"/>
    </xf>
    <xf numFmtId="44" fontId="10" fillId="0" borderId="2" xfId="5" applyFont="1" applyFill="1" applyBorder="1" applyAlignment="1">
      <alignment horizontal="center" vertical="center"/>
    </xf>
    <xf numFmtId="168" fontId="10" fillId="10" borderId="34" xfId="0" applyNumberFormat="1" applyFont="1" applyFill="1" applyBorder="1" applyAlignment="1">
      <alignment horizontal="center" vertical="center"/>
    </xf>
    <xf numFmtId="169" fontId="11" fillId="10" borderId="45" xfId="0" applyNumberFormat="1" applyFont="1" applyFill="1" applyBorder="1"/>
    <xf numFmtId="14" fontId="10" fillId="0" borderId="34" xfId="0" applyNumberFormat="1" applyFont="1" applyBorder="1" applyAlignment="1">
      <alignment horizontal="right" vertical="center"/>
    </xf>
    <xf numFmtId="0" fontId="10" fillId="0" borderId="34" xfId="0" applyFont="1" applyBorder="1" applyAlignment="1">
      <alignment horizontal="center" vertical="center"/>
    </xf>
    <xf numFmtId="167" fontId="10" fillId="0" borderId="34" xfId="0" applyNumberFormat="1" applyFont="1" applyBorder="1" applyAlignment="1">
      <alignment vertical="center"/>
    </xf>
    <xf numFmtId="168" fontId="10" fillId="10" borderId="35" xfId="0" applyNumberFormat="1" applyFont="1" applyFill="1" applyBorder="1" applyAlignment="1">
      <alignment horizontal="center" vertical="center"/>
    </xf>
    <xf numFmtId="0" fontId="1" fillId="0" borderId="34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center" vertical="center" wrapText="1"/>
    </xf>
    <xf numFmtId="170" fontId="1" fillId="10" borderId="35" xfId="0" applyNumberFormat="1" applyFont="1" applyFill="1" applyBorder="1" applyAlignment="1">
      <alignment horizontal="left"/>
    </xf>
    <xf numFmtId="170" fontId="1" fillId="10" borderId="34" xfId="0" applyNumberFormat="1" applyFont="1" applyFill="1" applyBorder="1" applyAlignment="1">
      <alignment horizontal="left"/>
    </xf>
    <xf numFmtId="170" fontId="1" fillId="10" borderId="46" xfId="0" applyNumberFormat="1" applyFont="1" applyFill="1" applyBorder="1" applyAlignment="1">
      <alignment horizontal="left"/>
    </xf>
    <xf numFmtId="169" fontId="11" fillId="10" borderId="0" xfId="0" applyNumberFormat="1" applyFont="1" applyFill="1" applyBorder="1"/>
    <xf numFmtId="168" fontId="10" fillId="10" borderId="35" xfId="0" applyNumberFormat="1" applyFont="1" applyFill="1" applyBorder="1" applyAlignment="1">
      <alignment horizontal="left" vertical="center"/>
    </xf>
    <xf numFmtId="168" fontId="10" fillId="10" borderId="34" xfId="0" applyNumberFormat="1" applyFont="1" applyFill="1" applyBorder="1" applyAlignment="1">
      <alignment horizontal="left" vertical="center"/>
    </xf>
    <xf numFmtId="14" fontId="10" fillId="0" borderId="42" xfId="0" applyNumberFormat="1" applyFont="1" applyBorder="1" applyAlignment="1">
      <alignment horizontal="center" vertical="center"/>
    </xf>
    <xf numFmtId="14" fontId="10" fillId="0" borderId="43" xfId="0" applyNumberFormat="1" applyFont="1" applyBorder="1" applyAlignment="1">
      <alignment horizontal="center" vertical="center"/>
    </xf>
    <xf numFmtId="0" fontId="1" fillId="0" borderId="35" xfId="0" applyFont="1" applyBorder="1" applyAlignment="1">
      <alignment horizontal="left" vertical="center" wrapText="1"/>
    </xf>
    <xf numFmtId="168" fontId="10" fillId="0" borderId="34" xfId="0" applyNumberFormat="1" applyFont="1" applyBorder="1" applyAlignment="1">
      <alignment horizontal="center" vertical="center"/>
    </xf>
    <xf numFmtId="14" fontId="10" fillId="0" borderId="47" xfId="0" applyNumberFormat="1" applyFont="1" applyBorder="1" applyAlignment="1">
      <alignment horizontal="center" vertical="center"/>
    </xf>
    <xf numFmtId="14" fontId="10" fillId="0" borderId="38" xfId="0" applyNumberFormat="1" applyFont="1" applyBorder="1" applyAlignment="1">
      <alignment horizontal="center" vertical="center"/>
    </xf>
    <xf numFmtId="14" fontId="10" fillId="0" borderId="39" xfId="0" applyNumberFormat="1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 wrapText="1"/>
    </xf>
    <xf numFmtId="168" fontId="10" fillId="0" borderId="34" xfId="0" applyNumberFormat="1" applyFont="1" applyBorder="1" applyAlignment="1">
      <alignment horizontal="center"/>
    </xf>
    <xf numFmtId="167" fontId="10" fillId="0" borderId="35" xfId="0" applyNumberFormat="1" applyFont="1" applyBorder="1" applyAlignment="1">
      <alignment vertical="center"/>
    </xf>
    <xf numFmtId="1" fontId="10" fillId="0" borderId="45" xfId="0" applyNumberFormat="1" applyFont="1" applyBorder="1" applyAlignment="1">
      <alignment horizontal="center" vertical="center"/>
    </xf>
    <xf numFmtId="168" fontId="10" fillId="0" borderId="35" xfId="0" applyNumberFormat="1" applyFont="1" applyBorder="1" applyAlignment="1">
      <alignment horizontal="center" vertical="center"/>
    </xf>
    <xf numFmtId="14" fontId="10" fillId="0" borderId="48" xfId="0" applyNumberFormat="1" applyFont="1" applyBorder="1" applyAlignment="1">
      <alignment horizontal="center" vertical="center"/>
    </xf>
    <xf numFmtId="14" fontId="10" fillId="0" borderId="49" xfId="0" applyNumberFormat="1" applyFont="1" applyBorder="1" applyAlignment="1">
      <alignment horizontal="center" vertical="center"/>
    </xf>
    <xf numFmtId="14" fontId="10" fillId="10" borderId="42" xfId="0" applyNumberFormat="1" applyFont="1" applyFill="1" applyBorder="1" applyAlignment="1">
      <alignment horizontal="center" vertical="center"/>
    </xf>
    <xf numFmtId="14" fontId="10" fillId="10" borderId="43" xfId="0" applyNumberFormat="1" applyFont="1" applyFill="1" applyBorder="1" applyAlignment="1">
      <alignment horizontal="center" vertical="center"/>
    </xf>
    <xf numFmtId="0" fontId="10" fillId="10" borderId="34" xfId="0" applyFont="1" applyFill="1" applyBorder="1" applyAlignment="1">
      <alignment horizontal="center" vertical="center"/>
    </xf>
    <xf numFmtId="169" fontId="10" fillId="10" borderId="35" xfId="0" applyNumberFormat="1" applyFont="1" applyFill="1" applyBorder="1"/>
    <xf numFmtId="1" fontId="10" fillId="10" borderId="34" xfId="0" applyNumberFormat="1" applyFont="1" applyFill="1" applyBorder="1" applyAlignment="1">
      <alignment horizontal="center" vertical="center"/>
    </xf>
    <xf numFmtId="168" fontId="10" fillId="10" borderId="45" xfId="0" applyNumberFormat="1" applyFont="1" applyFill="1" applyBorder="1" applyAlignment="1">
      <alignment horizontal="left" vertical="center"/>
    </xf>
    <xf numFmtId="167" fontId="10" fillId="10" borderId="35" xfId="0" applyNumberFormat="1" applyFont="1" applyFill="1" applyBorder="1" applyAlignment="1">
      <alignment vertical="center"/>
    </xf>
    <xf numFmtId="169" fontId="10" fillId="10" borderId="45" xfId="0" applyNumberFormat="1" applyFont="1" applyFill="1" applyBorder="1" applyAlignment="1">
      <alignment horizontal="center"/>
    </xf>
    <xf numFmtId="169" fontId="10" fillId="10" borderId="34" xfId="0" applyNumberFormat="1" applyFont="1" applyFill="1" applyBorder="1" applyAlignment="1">
      <alignment horizontal="center"/>
    </xf>
    <xf numFmtId="1" fontId="10" fillId="10" borderId="34" xfId="0" applyNumberFormat="1" applyFont="1" applyFill="1" applyBorder="1" applyAlignment="1">
      <alignment horizontal="center"/>
    </xf>
    <xf numFmtId="168" fontId="10" fillId="10" borderId="45" xfId="0" applyNumberFormat="1" applyFont="1" applyFill="1" applyBorder="1" applyAlignment="1">
      <alignment horizontal="center"/>
    </xf>
    <xf numFmtId="14" fontId="10" fillId="10" borderId="35" xfId="0" applyNumberFormat="1" applyFont="1" applyFill="1" applyBorder="1" applyAlignment="1">
      <alignment horizontal="center" vertical="center"/>
    </xf>
    <xf numFmtId="167" fontId="10" fillId="10" borderId="50" xfId="0" applyNumberFormat="1" applyFont="1" applyFill="1" applyBorder="1" applyAlignment="1">
      <alignment horizontal="center" vertical="center"/>
    </xf>
    <xf numFmtId="14" fontId="10" fillId="10" borderId="0" xfId="0" applyNumberFormat="1" applyFont="1" applyFill="1" applyBorder="1" applyAlignment="1">
      <alignment horizontal="center"/>
    </xf>
    <xf numFmtId="0" fontId="1" fillId="10" borderId="46" xfId="0" applyFont="1" applyFill="1" applyBorder="1" applyAlignment="1">
      <alignment horizontal="center" vertical="center" wrapText="1"/>
    </xf>
    <xf numFmtId="14" fontId="10" fillId="0" borderId="34" xfId="0" applyNumberFormat="1" applyFont="1" applyBorder="1" applyAlignment="1">
      <alignment horizontal="center" vertical="center"/>
    </xf>
    <xf numFmtId="14" fontId="10" fillId="0" borderId="51" xfId="0" applyNumberFormat="1" applyFont="1" applyBorder="1" applyAlignment="1">
      <alignment horizontal="center" vertical="center"/>
    </xf>
    <xf numFmtId="14" fontId="10" fillId="0" borderId="34" xfId="0" applyNumberFormat="1" applyFont="1" applyBorder="1" applyAlignment="1">
      <alignment horizontal="center"/>
    </xf>
    <xf numFmtId="168" fontId="10" fillId="10" borderId="42" xfId="0" applyNumberFormat="1" applyFont="1" applyFill="1" applyBorder="1" applyAlignment="1">
      <alignment horizontal="left" vertical="center"/>
    </xf>
    <xf numFmtId="170" fontId="1" fillId="10" borderId="44" xfId="0" applyNumberFormat="1" applyFont="1" applyFill="1" applyBorder="1" applyAlignment="1">
      <alignment horizontal="left"/>
    </xf>
    <xf numFmtId="1" fontId="10" fillId="10" borderId="0" xfId="0" applyNumberFormat="1" applyFont="1" applyFill="1" applyBorder="1" applyAlignment="1">
      <alignment horizontal="center" vertical="center"/>
    </xf>
    <xf numFmtId="168" fontId="10" fillId="10" borderId="44" xfId="0" applyNumberFormat="1" applyFont="1" applyFill="1" applyBorder="1" applyAlignment="1">
      <alignment horizontal="left" vertical="center"/>
    </xf>
    <xf numFmtId="0" fontId="1" fillId="0" borderId="52" xfId="0" applyFont="1" applyBorder="1" applyAlignment="1">
      <alignment horizontal="right" vertical="center"/>
    </xf>
    <xf numFmtId="0" fontId="1" fillId="0" borderId="53" xfId="0" applyFont="1" applyBorder="1" applyAlignment="1">
      <alignment horizontal="right" vertical="center"/>
    </xf>
    <xf numFmtId="0" fontId="1" fillId="8" borderId="54" xfId="2" applyFont="1" applyFill="1" applyBorder="1" applyAlignment="1">
      <alignment horizontal="center" vertical="center" wrapText="1"/>
    </xf>
    <xf numFmtId="14" fontId="10" fillId="0" borderId="42" xfId="0" applyNumberFormat="1" applyFont="1" applyBorder="1" applyAlignment="1">
      <alignment horizontal="right" vertical="center"/>
    </xf>
    <xf numFmtId="0" fontId="10" fillId="0" borderId="42" xfId="0" applyFont="1" applyBorder="1" applyAlignment="1">
      <alignment horizontal="center" vertical="center"/>
    </xf>
    <xf numFmtId="0" fontId="1" fillId="0" borderId="42" xfId="0" applyFont="1" applyBorder="1" applyAlignment="1">
      <alignment horizontal="left" vertical="center" wrapText="1"/>
    </xf>
    <xf numFmtId="14" fontId="10" fillId="0" borderId="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168" fontId="10" fillId="10" borderId="2" xfId="0" applyNumberFormat="1" applyFont="1" applyFill="1" applyBorder="1" applyAlignment="1">
      <alignment horizontal="center" vertical="center"/>
    </xf>
    <xf numFmtId="14" fontId="10" fillId="0" borderId="2" xfId="0" applyNumberFormat="1" applyFont="1" applyBorder="1" applyAlignment="1">
      <alignment vertical="center"/>
    </xf>
    <xf numFmtId="170" fontId="1" fillId="10" borderId="2" xfId="0" applyNumberFormat="1" applyFont="1" applyFill="1" applyBorder="1" applyAlignment="1">
      <alignment horizontal="left"/>
    </xf>
    <xf numFmtId="167" fontId="10" fillId="0" borderId="2" xfId="0" applyNumberFormat="1" applyFont="1" applyBorder="1" applyAlignment="1">
      <alignment vertical="center"/>
    </xf>
    <xf numFmtId="168" fontId="10" fillId="10" borderId="2" xfId="0" applyNumberFormat="1" applyFont="1" applyFill="1" applyBorder="1" applyAlignment="1">
      <alignment horizontal="left" vertical="center"/>
    </xf>
    <xf numFmtId="165" fontId="1" fillId="8" borderId="0" xfId="1" applyFont="1" applyFill="1" applyBorder="1" applyAlignment="1">
      <alignment horizontal="left"/>
    </xf>
    <xf numFmtId="168" fontId="10" fillId="10" borderId="46" xfId="0" applyNumberFormat="1" applyFont="1" applyFill="1" applyBorder="1" applyAlignment="1">
      <alignment horizontal="left" vertical="center"/>
    </xf>
    <xf numFmtId="165" fontId="4" fillId="0" borderId="2" xfId="0" applyNumberFormat="1" applyFont="1" applyFill="1" applyBorder="1"/>
    <xf numFmtId="1" fontId="10" fillId="0" borderId="45" xfId="0" applyNumberFormat="1" applyFont="1" applyBorder="1" applyAlignment="1">
      <alignment horizontal="center"/>
    </xf>
    <xf numFmtId="170" fontId="1" fillId="0" borderId="35" xfId="0" applyNumberFormat="1" applyFont="1" applyBorder="1" applyAlignment="1">
      <alignment horizontal="left"/>
    </xf>
    <xf numFmtId="169" fontId="10" fillId="0" borderId="35" xfId="0" applyNumberFormat="1" applyFont="1" applyBorder="1" applyAlignment="1">
      <alignment horizontal="center"/>
    </xf>
    <xf numFmtId="168" fontId="10" fillId="0" borderId="2" xfId="0" applyNumberFormat="1" applyFont="1" applyBorder="1" applyAlignment="1">
      <alignment horizontal="center" vertical="center"/>
    </xf>
    <xf numFmtId="170" fontId="1" fillId="0" borderId="2" xfId="0" applyNumberFormat="1" applyFont="1" applyBorder="1" applyAlignment="1">
      <alignment horizontal="left"/>
    </xf>
    <xf numFmtId="169" fontId="10" fillId="0" borderId="2" xfId="0" applyNumberFormat="1" applyFont="1" applyBorder="1" applyAlignment="1">
      <alignment horizontal="center"/>
    </xf>
    <xf numFmtId="1" fontId="10" fillId="10" borderId="46" xfId="0" applyNumberFormat="1" applyFont="1" applyFill="1" applyBorder="1" applyAlignment="1">
      <alignment horizontal="center" vertical="center"/>
    </xf>
    <xf numFmtId="171" fontId="10" fillId="10" borderId="35" xfId="0" applyNumberFormat="1" applyFont="1" applyFill="1" applyBorder="1" applyAlignment="1">
      <alignment horizontal="left" vertical="center"/>
    </xf>
    <xf numFmtId="171" fontId="10" fillId="10" borderId="46" xfId="0" applyNumberFormat="1" applyFont="1" applyFill="1" applyBorder="1" applyAlignment="1">
      <alignment horizontal="left" vertical="center"/>
    </xf>
    <xf numFmtId="171" fontId="1" fillId="10" borderId="2" xfId="0" applyNumberFormat="1" applyFont="1" applyFill="1" applyBorder="1" applyAlignment="1">
      <alignment horizontal="right"/>
    </xf>
    <xf numFmtId="171" fontId="10" fillId="10" borderId="2" xfId="0" applyNumberFormat="1" applyFont="1" applyFill="1" applyBorder="1" applyAlignment="1">
      <alignment horizontal="right"/>
    </xf>
    <xf numFmtId="168" fontId="10" fillId="10" borderId="2" xfId="0" applyNumberFormat="1" applyFont="1" applyFill="1" applyBorder="1" applyAlignment="1">
      <alignment horizontal="right" vertical="center"/>
    </xf>
    <xf numFmtId="0" fontId="1" fillId="0" borderId="4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1" fontId="10" fillId="0" borderId="33" xfId="0" applyNumberFormat="1" applyFont="1" applyBorder="1" applyAlignment="1">
      <alignment horizontal="center" vertical="center"/>
    </xf>
    <xf numFmtId="14" fontId="10" fillId="10" borderId="55" xfId="0" applyNumberFormat="1" applyFont="1" applyFill="1" applyBorder="1" applyAlignment="1">
      <alignment horizontal="center" vertical="center"/>
    </xf>
    <xf numFmtId="14" fontId="10" fillId="10" borderId="56" xfId="0" applyNumberFormat="1" applyFont="1" applyFill="1" applyBorder="1" applyAlignment="1">
      <alignment horizontal="center" vertical="center"/>
    </xf>
    <xf numFmtId="169" fontId="1" fillId="0" borderId="4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5" fillId="0" borderId="40" xfId="2" applyFont="1" applyFill="1" applyBorder="1" applyAlignment="1">
      <alignment horizontal="center" vertical="center" wrapText="1"/>
    </xf>
    <xf numFmtId="0" fontId="5" fillId="0" borderId="36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" fillId="0" borderId="13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5" fillId="0" borderId="3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2" xfId="2" applyFont="1" applyFill="1" applyBorder="1" applyAlignment="1">
      <alignment horizontal="center" vertical="center" wrapText="1"/>
    </xf>
    <xf numFmtId="0" fontId="5" fillId="0" borderId="33" xfId="2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21" xfId="0" applyFont="1" applyBorder="1" applyAlignment="1">
      <alignment horizontal="right" vertical="center"/>
    </xf>
    <xf numFmtId="0" fontId="1" fillId="0" borderId="22" xfId="0" applyFont="1" applyBorder="1" applyAlignment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0" fontId="1" fillId="0" borderId="26" xfId="0" applyFont="1" applyBorder="1" applyAlignment="1">
      <alignment horizontal="right"/>
    </xf>
    <xf numFmtId="0" fontId="1" fillId="0" borderId="27" xfId="0" applyFont="1" applyBorder="1" applyAlignment="1">
      <alignment horizontal="right"/>
    </xf>
    <xf numFmtId="0" fontId="1" fillId="0" borderId="28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</cellXfs>
  <cellStyles count="7">
    <cellStyle name="Hiperlink" xfId="4" builtinId="8"/>
    <cellStyle name="Moeda" xfId="1" builtinId="4"/>
    <cellStyle name="Moeda 2" xfId="5"/>
    <cellStyle name="Moeda 4" xfId="6"/>
    <cellStyle name="Normal" xfId="0" builtinId="0"/>
    <cellStyle name="Normal 2" xfId="2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soc/Documents/PRESTACAO%20CONTAS%202024/PRESTA&#199;&#195;O%20DE%20CONTAS%20JUNHO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choa"/>
      <sheetName val="Guapiaçu"/>
      <sheetName val="Cedral"/>
      <sheetName val="Bady Bassit"/>
      <sheetName val="matriz"/>
      <sheetName val="carimbos"/>
      <sheetName val="Plan1"/>
    </sheetNames>
    <sheetDataSet>
      <sheetData sheetId="0"/>
      <sheetData sheetId="1">
        <row r="22">
          <cell r="G22">
            <v>64537.68</v>
          </cell>
        </row>
        <row r="50">
          <cell r="H50">
            <v>15866.760000000002</v>
          </cell>
        </row>
      </sheetData>
      <sheetData sheetId="2">
        <row r="22">
          <cell r="G22">
            <v>37153.360000000001</v>
          </cell>
        </row>
        <row r="49">
          <cell r="H49">
            <v>16485.22</v>
          </cell>
        </row>
      </sheetData>
      <sheetData sheetId="3">
        <row r="22">
          <cell r="G22">
            <v>64896.57999999998</v>
          </cell>
        </row>
        <row r="48">
          <cell r="H48">
            <v>4641.9799999999996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gabinete@guapiacu.sp.gov.br" TargetMode="External"/><Relationship Id="rId2" Type="http://schemas.openxmlformats.org/officeDocument/2006/relationships/hyperlink" Target="mailto:lancadoria@cedral.sp.gov.br" TargetMode="External"/><Relationship Id="rId1" Type="http://schemas.openxmlformats.org/officeDocument/2006/relationships/hyperlink" Target="mailto:chefegabinete@badybassit.sp.gov.br" TargetMode="Externa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mailto:prefeitura@uchoa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5:P70"/>
  <sheetViews>
    <sheetView showGridLines="0" topLeftCell="A13" zoomScaleSheetLayoutView="100" zoomScalePageLayoutView="55" workbookViewId="0">
      <selection activeCell="H21" sqref="H21"/>
    </sheetView>
  </sheetViews>
  <sheetFormatPr defaultColWidth="9.109375" defaultRowHeight="18" customHeight="1" x14ac:dyDescent="0.25"/>
  <cols>
    <col min="1" max="1" width="4.33203125" style="2" customWidth="1"/>
    <col min="2" max="2" width="7.33203125" style="45" customWidth="1"/>
    <col min="3" max="3" width="12.6640625" style="5" bestFit="1" customWidth="1"/>
    <col min="4" max="4" width="16.109375" style="5" bestFit="1" customWidth="1"/>
    <col min="5" max="5" width="12.44140625" style="2" customWidth="1"/>
    <col min="6" max="6" width="64.5546875" style="2" bestFit="1" customWidth="1"/>
    <col min="7" max="7" width="24.5546875" style="118" customWidth="1"/>
    <col min="8" max="8" width="26.44140625" style="19" bestFit="1" customWidth="1"/>
    <col min="9" max="9" width="14.5546875" style="46" bestFit="1" customWidth="1"/>
    <col min="10" max="13" width="14.5546875" style="47" bestFit="1" customWidth="1"/>
    <col min="14" max="14" width="15.88671875" style="47" bestFit="1" customWidth="1"/>
    <col min="15" max="15" width="9.109375" style="2"/>
    <col min="16" max="16" width="15.88671875" style="2" bestFit="1" customWidth="1"/>
    <col min="17" max="16384" width="9.109375" style="2"/>
  </cols>
  <sheetData>
    <row r="5" spans="2:8" ht="18" customHeight="1" x14ac:dyDescent="0.25">
      <c r="B5" s="245" t="s">
        <v>0</v>
      </c>
      <c r="C5" s="245"/>
      <c r="D5" s="245"/>
      <c r="E5" s="245"/>
      <c r="F5" s="245"/>
      <c r="G5" s="245"/>
      <c r="H5" s="245"/>
    </row>
    <row r="6" spans="2:8" ht="18" customHeight="1" x14ac:dyDescent="0.25">
      <c r="B6" s="245" t="s">
        <v>1</v>
      </c>
      <c r="C6" s="245"/>
      <c r="D6" s="245"/>
      <c r="E6" s="245"/>
      <c r="F6" s="245"/>
      <c r="G6" s="245"/>
      <c r="H6" s="245"/>
    </row>
    <row r="7" spans="2:8" ht="18" customHeight="1" x14ac:dyDescent="0.25">
      <c r="B7" s="41"/>
      <c r="C7" s="1"/>
      <c r="D7" s="1"/>
      <c r="E7" s="94"/>
      <c r="F7" s="94"/>
      <c r="G7" s="137"/>
      <c r="H7" s="15"/>
    </row>
    <row r="8" spans="2:8" ht="15" customHeight="1" x14ac:dyDescent="0.3">
      <c r="B8" s="246" t="s">
        <v>95</v>
      </c>
      <c r="C8" s="246"/>
      <c r="D8" s="246"/>
      <c r="E8" s="246"/>
      <c r="F8" s="246"/>
      <c r="G8" s="246"/>
      <c r="H8" s="246"/>
    </row>
    <row r="9" spans="2:8" ht="15" customHeight="1" x14ac:dyDescent="0.3">
      <c r="B9" s="246" t="s">
        <v>51</v>
      </c>
      <c r="C9" s="246"/>
      <c r="D9" s="246"/>
      <c r="E9" s="246"/>
      <c r="F9" s="246"/>
      <c r="G9" s="246"/>
      <c r="H9" s="246"/>
    </row>
    <row r="10" spans="2:8" ht="15" customHeight="1" x14ac:dyDescent="0.3">
      <c r="B10" s="246" t="s">
        <v>36</v>
      </c>
      <c r="C10" s="246"/>
      <c r="D10" s="246"/>
      <c r="E10" s="246"/>
      <c r="F10" s="246"/>
      <c r="G10" s="246"/>
      <c r="H10" s="246"/>
    </row>
    <row r="11" spans="2:8" ht="15" customHeight="1" x14ac:dyDescent="0.3">
      <c r="B11" s="247" t="s">
        <v>43</v>
      </c>
      <c r="C11" s="247"/>
      <c r="D11" s="247"/>
      <c r="E11" s="247"/>
      <c r="F11" s="247"/>
      <c r="G11" s="247"/>
      <c r="H11" s="247"/>
    </row>
    <row r="12" spans="2:8" ht="15" customHeight="1" x14ac:dyDescent="0.3">
      <c r="B12" s="246" t="s">
        <v>84</v>
      </c>
      <c r="C12" s="246"/>
      <c r="D12" s="246"/>
      <c r="E12" s="246"/>
      <c r="F12" s="246"/>
      <c r="G12" s="246"/>
      <c r="H12" s="246"/>
    </row>
    <row r="13" spans="2:8" ht="15" customHeight="1" x14ac:dyDescent="0.3">
      <c r="B13" s="246" t="s">
        <v>85</v>
      </c>
      <c r="C13" s="246"/>
      <c r="D13" s="246"/>
      <c r="E13" s="246"/>
      <c r="F13" s="246"/>
      <c r="G13" s="246"/>
      <c r="H13" s="246"/>
    </row>
    <row r="14" spans="2:8" ht="15" customHeight="1" x14ac:dyDescent="0.3">
      <c r="B14" s="246" t="s">
        <v>39</v>
      </c>
      <c r="C14" s="246"/>
      <c r="D14" s="246"/>
      <c r="E14" s="246"/>
      <c r="F14" s="246"/>
      <c r="G14" s="246"/>
      <c r="H14" s="246"/>
    </row>
    <row r="15" spans="2:8" ht="15" customHeight="1" x14ac:dyDescent="0.3">
      <c r="B15" s="246" t="s">
        <v>40</v>
      </c>
      <c r="C15" s="246"/>
      <c r="D15" s="246"/>
      <c r="E15" s="246"/>
      <c r="F15" s="246"/>
      <c r="G15" s="246"/>
      <c r="H15" s="246"/>
    </row>
    <row r="16" spans="2:8" ht="15" customHeight="1" x14ac:dyDescent="0.3">
      <c r="B16" s="248" t="s">
        <v>78</v>
      </c>
      <c r="C16" s="248"/>
      <c r="D16" s="248"/>
      <c r="E16" s="248"/>
      <c r="F16" s="248"/>
      <c r="G16" s="111"/>
      <c r="H16" s="16"/>
    </row>
    <row r="17" spans="2:14" ht="15" customHeight="1" x14ac:dyDescent="0.25">
      <c r="B17" s="244" t="s">
        <v>86</v>
      </c>
      <c r="C17" s="244"/>
      <c r="D17" s="244"/>
      <c r="E17" s="244"/>
      <c r="F17" s="244"/>
      <c r="G17" s="244"/>
      <c r="H17" s="244"/>
    </row>
    <row r="18" spans="2:14" ht="15" customHeight="1" x14ac:dyDescent="0.25">
      <c r="B18" s="144" t="s">
        <v>14</v>
      </c>
      <c r="C18" s="144"/>
      <c r="D18" s="144"/>
      <c r="E18" s="144"/>
      <c r="F18" s="30"/>
      <c r="G18" s="30">
        <v>45483</v>
      </c>
      <c r="H18" s="17"/>
    </row>
    <row r="19" spans="2:14" ht="15" customHeight="1" x14ac:dyDescent="0.3">
      <c r="B19" s="244" t="s">
        <v>20</v>
      </c>
      <c r="C19" s="244"/>
      <c r="D19" s="244"/>
      <c r="E19" s="244"/>
      <c r="F19" s="244"/>
      <c r="G19" s="112">
        <v>13314.42</v>
      </c>
      <c r="H19" s="18"/>
    </row>
    <row r="20" spans="2:14" ht="15" customHeight="1" x14ac:dyDescent="0.3">
      <c r="B20" s="244" t="s">
        <v>59</v>
      </c>
      <c r="C20" s="244"/>
      <c r="D20" s="244"/>
      <c r="E20" s="133"/>
      <c r="F20" s="133"/>
      <c r="G20" s="112">
        <f>'[1]Bady Bassit'!$G$22-'[1]Bady Bassit'!$H$48</f>
        <v>60254.599999999977</v>
      </c>
      <c r="H20" s="18"/>
    </row>
    <row r="21" spans="2:14" ht="15" customHeight="1" x14ac:dyDescent="0.25">
      <c r="B21" s="244" t="s">
        <v>16</v>
      </c>
      <c r="C21" s="244"/>
      <c r="D21" s="244"/>
      <c r="E21" s="244"/>
      <c r="F21" s="244"/>
      <c r="G21" s="113">
        <v>128.28</v>
      </c>
    </row>
    <row r="22" spans="2:14" ht="15" customHeight="1" x14ac:dyDescent="0.25">
      <c r="B22" s="252" t="s">
        <v>7</v>
      </c>
      <c r="C22" s="252"/>
      <c r="D22" s="252"/>
      <c r="E22" s="252"/>
      <c r="F22" s="252"/>
      <c r="G22" s="113">
        <f>SUM(G19:G21)</f>
        <v>73697.299999999974</v>
      </c>
    </row>
    <row r="23" spans="2:14" ht="28.5" customHeight="1" x14ac:dyDescent="0.25">
      <c r="B23" s="253" t="s">
        <v>55</v>
      </c>
      <c r="C23" s="253"/>
      <c r="D23" s="253"/>
      <c r="E23" s="253"/>
      <c r="F23" s="253"/>
      <c r="G23" s="253"/>
      <c r="H23" s="253"/>
    </row>
    <row r="24" spans="2:14" ht="15.6" thickBot="1" x14ac:dyDescent="0.3">
      <c r="B24" s="96"/>
      <c r="C24" s="96"/>
      <c r="D24" s="96"/>
      <c r="E24" s="96"/>
      <c r="F24" s="96"/>
      <c r="G24" s="114"/>
      <c r="H24" s="20"/>
    </row>
    <row r="25" spans="2:14" ht="54.75" customHeight="1" thickBot="1" x14ac:dyDescent="0.35">
      <c r="B25" s="53" t="s">
        <v>8</v>
      </c>
      <c r="C25" s="54" t="s">
        <v>21</v>
      </c>
      <c r="D25" s="54" t="s">
        <v>22</v>
      </c>
      <c r="E25" s="53" t="s">
        <v>2</v>
      </c>
      <c r="F25" s="53" t="s">
        <v>3</v>
      </c>
      <c r="G25" s="55" t="s">
        <v>4</v>
      </c>
      <c r="H25" s="148" t="s">
        <v>13</v>
      </c>
      <c r="I25" s="65" t="s">
        <v>31</v>
      </c>
      <c r="J25" s="74" t="s">
        <v>23</v>
      </c>
      <c r="K25" s="75" t="s">
        <v>24</v>
      </c>
      <c r="L25" s="76" t="s">
        <v>25</v>
      </c>
      <c r="M25" s="77" t="s">
        <v>26</v>
      </c>
      <c r="N25" s="82" t="s">
        <v>27</v>
      </c>
    </row>
    <row r="26" spans="2:14" s="63" customFormat="1" ht="15" customHeight="1" x14ac:dyDescent="0.25">
      <c r="B26" s="91">
        <v>1</v>
      </c>
      <c r="C26" s="173">
        <v>45484</v>
      </c>
      <c r="D26" s="174">
        <v>45485</v>
      </c>
      <c r="E26" s="162" t="s">
        <v>111</v>
      </c>
      <c r="F26" s="175" t="s">
        <v>112</v>
      </c>
      <c r="G26" s="180" t="s">
        <v>88</v>
      </c>
      <c r="H26" s="229">
        <v>2481.64</v>
      </c>
      <c r="I26" s="184"/>
      <c r="J26" s="176"/>
      <c r="K26" s="79"/>
      <c r="L26" s="79"/>
      <c r="M26" s="79"/>
      <c r="N26" s="79"/>
    </row>
    <row r="27" spans="2:14" s="63" customFormat="1" ht="15" customHeight="1" x14ac:dyDescent="0.25">
      <c r="B27" s="91">
        <v>2</v>
      </c>
      <c r="C27" s="177">
        <v>45483</v>
      </c>
      <c r="D27" s="177">
        <v>45495</v>
      </c>
      <c r="E27" s="162" t="s">
        <v>113</v>
      </c>
      <c r="F27" s="175" t="s">
        <v>114</v>
      </c>
      <c r="G27" s="166" t="s">
        <v>143</v>
      </c>
      <c r="H27" s="230">
        <v>72.2</v>
      </c>
      <c r="I27" s="227"/>
      <c r="J27" s="176"/>
      <c r="K27" s="79"/>
      <c r="L27" s="79"/>
      <c r="M27" s="79"/>
      <c r="N27" s="79"/>
    </row>
    <row r="28" spans="2:14" s="63" customFormat="1" ht="15" customHeight="1" x14ac:dyDescent="0.25">
      <c r="B28" s="91">
        <v>3</v>
      </c>
      <c r="C28" s="178">
        <v>45484</v>
      </c>
      <c r="D28" s="179">
        <v>45495</v>
      </c>
      <c r="E28" s="162" t="s">
        <v>113</v>
      </c>
      <c r="F28" s="175" t="s">
        <v>114</v>
      </c>
      <c r="G28" s="166" t="s">
        <v>143</v>
      </c>
      <c r="H28" s="230">
        <v>767</v>
      </c>
      <c r="I28" s="227"/>
      <c r="J28" s="176"/>
      <c r="K28" s="79"/>
      <c r="L28" s="79"/>
      <c r="M28" s="79"/>
      <c r="N28" s="79"/>
    </row>
    <row r="29" spans="2:14" s="19" customFormat="1" ht="15" customHeight="1" x14ac:dyDescent="0.25">
      <c r="B29" s="91">
        <v>4</v>
      </c>
      <c r="C29" s="173">
        <v>45484</v>
      </c>
      <c r="D29" s="174">
        <v>45495</v>
      </c>
      <c r="E29" s="162" t="s">
        <v>113</v>
      </c>
      <c r="F29" s="175" t="s">
        <v>114</v>
      </c>
      <c r="G29" s="166" t="s">
        <v>143</v>
      </c>
      <c r="H29" s="231">
        <v>45.6</v>
      </c>
      <c r="I29" s="228"/>
      <c r="J29" s="181"/>
      <c r="K29" s="79"/>
      <c r="L29" s="79"/>
      <c r="M29" s="79"/>
      <c r="N29" s="79"/>
    </row>
    <row r="30" spans="2:14" s="19" customFormat="1" ht="15" customHeight="1" x14ac:dyDescent="0.25">
      <c r="B30" s="91">
        <v>5</v>
      </c>
      <c r="C30" s="173">
        <v>45496</v>
      </c>
      <c r="D30" s="174">
        <v>45498</v>
      </c>
      <c r="E30" s="162" t="s">
        <v>113</v>
      </c>
      <c r="F30" s="175" t="s">
        <v>115</v>
      </c>
      <c r="G30" s="166" t="s">
        <v>143</v>
      </c>
      <c r="H30" s="229">
        <v>151.49</v>
      </c>
      <c r="I30" s="184"/>
      <c r="J30" s="176"/>
      <c r="K30" s="79"/>
      <c r="L30" s="79"/>
      <c r="M30" s="79"/>
      <c r="N30" s="79"/>
    </row>
    <row r="31" spans="2:14" s="19" customFormat="1" ht="15" customHeight="1" x14ac:dyDescent="0.25">
      <c r="B31" s="91">
        <v>6</v>
      </c>
      <c r="C31" s="173">
        <v>45496</v>
      </c>
      <c r="D31" s="174">
        <v>45498</v>
      </c>
      <c r="E31" s="162" t="s">
        <v>113</v>
      </c>
      <c r="F31" s="175" t="s">
        <v>115</v>
      </c>
      <c r="G31" s="166" t="s">
        <v>143</v>
      </c>
      <c r="H31" s="230">
        <v>658.2</v>
      </c>
      <c r="I31" s="227"/>
      <c r="J31" s="176"/>
      <c r="K31" s="79"/>
      <c r="L31" s="79"/>
      <c r="M31" s="79"/>
      <c r="N31" s="79"/>
    </row>
    <row r="32" spans="2:14" s="19" customFormat="1" ht="15" customHeight="1" x14ac:dyDescent="0.25">
      <c r="B32" s="91">
        <v>7</v>
      </c>
      <c r="C32" s="173">
        <v>45496</v>
      </c>
      <c r="D32" s="174">
        <v>45498</v>
      </c>
      <c r="E32" s="162" t="s">
        <v>113</v>
      </c>
      <c r="F32" s="175" t="s">
        <v>115</v>
      </c>
      <c r="G32" s="166" t="s">
        <v>143</v>
      </c>
      <c r="H32" s="230">
        <v>150.56</v>
      </c>
      <c r="I32" s="227"/>
      <c r="J32" s="176"/>
      <c r="K32" s="79"/>
      <c r="L32" s="79"/>
      <c r="M32" s="79"/>
      <c r="N32" s="79"/>
    </row>
    <row r="33" spans="2:16" s="19" customFormat="1" ht="15" customHeight="1" x14ac:dyDescent="0.25">
      <c r="B33" s="91">
        <v>8</v>
      </c>
      <c r="C33" s="173">
        <v>45503</v>
      </c>
      <c r="D33" s="174">
        <v>45503</v>
      </c>
      <c r="E33" s="162" t="s">
        <v>101</v>
      </c>
      <c r="F33" s="175" t="s">
        <v>116</v>
      </c>
      <c r="G33" s="180" t="s">
        <v>103</v>
      </c>
      <c r="H33" s="229">
        <v>2472.3000000000002</v>
      </c>
      <c r="I33" s="184"/>
      <c r="J33" s="176"/>
      <c r="K33" s="79"/>
      <c r="L33" s="79"/>
      <c r="M33" s="79"/>
      <c r="N33" s="79"/>
    </row>
    <row r="34" spans="2:16" s="19" customFormat="1" ht="15" customHeight="1" x14ac:dyDescent="0.25">
      <c r="B34" s="91">
        <v>9</v>
      </c>
      <c r="C34" s="173">
        <v>45503</v>
      </c>
      <c r="D34" s="174">
        <v>45503</v>
      </c>
      <c r="E34" s="162" t="s">
        <v>101</v>
      </c>
      <c r="F34" s="182" t="s">
        <v>117</v>
      </c>
      <c r="G34" s="183" t="s">
        <v>103</v>
      </c>
      <c r="H34" s="229">
        <v>3632.11</v>
      </c>
      <c r="I34" s="184"/>
      <c r="J34" s="176"/>
      <c r="K34" s="79"/>
      <c r="L34" s="79"/>
      <c r="M34" s="79"/>
      <c r="N34" s="79"/>
    </row>
    <row r="35" spans="2:16" s="19" customFormat="1" ht="15" customHeight="1" x14ac:dyDescent="0.25">
      <c r="B35" s="91">
        <v>10</v>
      </c>
      <c r="C35" s="173">
        <v>45504</v>
      </c>
      <c r="D35" s="174">
        <v>45504</v>
      </c>
      <c r="E35" s="162">
        <v>4158</v>
      </c>
      <c r="F35" s="182" t="s">
        <v>118</v>
      </c>
      <c r="G35" s="243" t="s">
        <v>144</v>
      </c>
      <c r="H35" s="229">
        <v>550</v>
      </c>
      <c r="I35" s="184"/>
      <c r="J35" s="176"/>
      <c r="K35" s="79"/>
      <c r="L35" s="79"/>
      <c r="M35" s="79"/>
      <c r="N35" s="79"/>
    </row>
    <row r="36" spans="2:16" s="19" customFormat="1" ht="15" customHeight="1" x14ac:dyDescent="0.25">
      <c r="B36" s="91">
        <v>11</v>
      </c>
      <c r="C36" s="173">
        <v>45503</v>
      </c>
      <c r="D36" s="174">
        <v>45504</v>
      </c>
      <c r="E36" s="162" t="s">
        <v>106</v>
      </c>
      <c r="F36" s="182" t="s">
        <v>107</v>
      </c>
      <c r="G36" s="183" t="s">
        <v>103</v>
      </c>
      <c r="H36" s="229">
        <v>69.040000000000006</v>
      </c>
      <c r="I36" s="184"/>
      <c r="J36" s="176"/>
      <c r="K36" s="79"/>
      <c r="L36" s="79"/>
      <c r="M36" s="79"/>
      <c r="N36" s="79"/>
    </row>
    <row r="37" spans="2:16" s="19" customFormat="1" ht="15" customHeight="1" x14ac:dyDescent="0.25">
      <c r="B37" s="91">
        <v>12</v>
      </c>
      <c r="C37" s="177">
        <v>45503</v>
      </c>
      <c r="D37" s="177">
        <v>45504</v>
      </c>
      <c r="E37" s="162" t="s">
        <v>108</v>
      </c>
      <c r="F37" s="182" t="s">
        <v>109</v>
      </c>
      <c r="G37" s="183" t="s">
        <v>103</v>
      </c>
      <c r="H37" s="229">
        <v>559.04</v>
      </c>
      <c r="I37" s="184"/>
      <c r="J37" s="176"/>
      <c r="K37" s="79"/>
      <c r="L37" s="79"/>
      <c r="M37" s="79"/>
      <c r="N37" s="79"/>
    </row>
    <row r="38" spans="2:16" s="19" customFormat="1" ht="15" customHeight="1" thickBot="1" x14ac:dyDescent="0.3">
      <c r="B38" s="91">
        <v>13</v>
      </c>
      <c r="C38" s="185">
        <v>45504</v>
      </c>
      <c r="D38" s="186">
        <v>45504</v>
      </c>
      <c r="E38" s="162" t="s">
        <v>108</v>
      </c>
      <c r="F38" s="182" t="s">
        <v>110</v>
      </c>
      <c r="G38" s="226" t="s">
        <v>103</v>
      </c>
      <c r="H38" s="229">
        <v>2757.41</v>
      </c>
      <c r="I38" s="184"/>
      <c r="J38" s="176"/>
      <c r="K38" s="79"/>
      <c r="L38" s="79"/>
      <c r="M38" s="79"/>
      <c r="N38" s="79"/>
    </row>
    <row r="39" spans="2:16" ht="16.2" thickBot="1" x14ac:dyDescent="0.35">
      <c r="B39" s="249" t="s">
        <v>18</v>
      </c>
      <c r="C39" s="250"/>
      <c r="D39" s="250"/>
      <c r="E39" s="250"/>
      <c r="F39" s="250"/>
      <c r="G39" s="251"/>
      <c r="H39" s="225">
        <f>SUM(H26:H38)</f>
        <v>14366.59</v>
      </c>
      <c r="I39" s="149"/>
      <c r="J39" s="80"/>
      <c r="K39" s="80"/>
      <c r="L39" s="80"/>
      <c r="M39" s="80"/>
      <c r="N39" s="78">
        <f>SUM(N26:N38)</f>
        <v>0</v>
      </c>
      <c r="P39" s="48">
        <f>N39-H39</f>
        <v>-14366.59</v>
      </c>
    </row>
    <row r="40" spans="2:16" ht="15.6" thickBot="1" x14ac:dyDescent="0.3">
      <c r="B40" s="14"/>
      <c r="C40" s="7"/>
      <c r="D40" s="7"/>
      <c r="E40" s="8"/>
      <c r="F40" s="9"/>
      <c r="G40" s="10"/>
      <c r="H40" s="11"/>
      <c r="N40" s="47">
        <f>SUM(J39:M39)</f>
        <v>0</v>
      </c>
    </row>
    <row r="41" spans="2:16" ht="16.2" thickBot="1" x14ac:dyDescent="0.35">
      <c r="B41" s="265" t="s">
        <v>11</v>
      </c>
      <c r="C41" s="266"/>
      <c r="D41" s="266"/>
      <c r="E41" s="266"/>
      <c r="F41" s="266"/>
      <c r="G41" s="267"/>
      <c r="H41" s="21" t="s">
        <v>19</v>
      </c>
    </row>
    <row r="42" spans="2:16" ht="15" x14ac:dyDescent="0.25">
      <c r="B42" s="262" t="s">
        <v>9</v>
      </c>
      <c r="C42" s="263"/>
      <c r="D42" s="263"/>
      <c r="E42" s="263"/>
      <c r="F42" s="263"/>
      <c r="G42" s="264"/>
      <c r="H42" s="22">
        <f>SUMIF(G26:G38,"Encargos",H26:H38)+SUMIF(G26:G38,"Recursos Humanos",H26:H38)</f>
        <v>9489.9</v>
      </c>
      <c r="I42" s="46">
        <f>H42/4</f>
        <v>2372.4749999999999</v>
      </c>
      <c r="J42" s="47">
        <v>4546.78</v>
      </c>
      <c r="K42" s="47">
        <v>4546.78</v>
      </c>
      <c r="L42" s="47">
        <v>4546.79</v>
      </c>
      <c r="M42" s="47">
        <v>4546.79</v>
      </c>
      <c r="N42" s="47">
        <f>SUM(J42:M42)</f>
        <v>18187.14</v>
      </c>
    </row>
    <row r="43" spans="2:16" ht="15" x14ac:dyDescent="0.25">
      <c r="B43" s="209"/>
      <c r="C43" s="210"/>
      <c r="D43" s="210"/>
      <c r="E43" s="210"/>
      <c r="F43" s="210"/>
      <c r="G43" s="166" t="s">
        <v>143</v>
      </c>
      <c r="H43" s="23">
        <f>SUMIF(G26:G38,"Utilidade Pública",H26:H38)</f>
        <v>1845.05</v>
      </c>
      <c r="I43" s="46">
        <f>H43/4</f>
        <v>461.26249999999999</v>
      </c>
      <c r="J43" s="47">
        <v>1636.78</v>
      </c>
      <c r="K43" s="47">
        <v>1636.79</v>
      </c>
      <c r="L43" s="47">
        <v>1636.79</v>
      </c>
      <c r="M43" s="47">
        <v>1636.79</v>
      </c>
      <c r="N43" s="47">
        <f>SUM(J43:M43)</f>
        <v>6547.15</v>
      </c>
    </row>
    <row r="44" spans="2:16" ht="15" x14ac:dyDescent="0.25">
      <c r="B44" s="269" t="s">
        <v>144</v>
      </c>
      <c r="C44" s="270"/>
      <c r="D44" s="270"/>
      <c r="E44" s="270"/>
      <c r="F44" s="270"/>
      <c r="G44" s="271"/>
      <c r="H44" s="23">
        <f>SUMIF(G27:G39,"Gastos Administrativos",H27:H39)</f>
        <v>550</v>
      </c>
    </row>
    <row r="45" spans="2:16" ht="15.6" thickBot="1" x14ac:dyDescent="0.3">
      <c r="B45" s="259" t="s">
        <v>6</v>
      </c>
      <c r="C45" s="260"/>
      <c r="D45" s="260"/>
      <c r="E45" s="260"/>
      <c r="F45" s="260"/>
      <c r="G45" s="261"/>
      <c r="H45" s="24">
        <f>SUMIF(G26:G38,"Serviços de Terceiros",H26:H38)</f>
        <v>2481.64</v>
      </c>
      <c r="I45" s="46">
        <f>H45/4</f>
        <v>620.41</v>
      </c>
      <c r="J45" s="47">
        <v>3475.71</v>
      </c>
      <c r="K45" s="47">
        <v>3475.71</v>
      </c>
      <c r="L45" s="47">
        <v>3475.71</v>
      </c>
      <c r="M45" s="47">
        <v>3475.72</v>
      </c>
      <c r="N45" s="47">
        <f>SUM(J45:M45)</f>
        <v>13902.85</v>
      </c>
    </row>
    <row r="46" spans="2:16" ht="16.2" thickBot="1" x14ac:dyDescent="0.35">
      <c r="B46" s="265" t="s">
        <v>17</v>
      </c>
      <c r="C46" s="266"/>
      <c r="D46" s="266"/>
      <c r="E46" s="266"/>
      <c r="F46" s="266"/>
      <c r="G46" s="267"/>
      <c r="H46" s="25">
        <f>SUM(H42:H45)</f>
        <v>14366.589999999998</v>
      </c>
      <c r="I46" s="46">
        <f t="shared" ref="I46:N46" si="0">SUM(I42:I45)</f>
        <v>3454.1474999999996</v>
      </c>
      <c r="J46" s="81">
        <f t="shared" si="0"/>
        <v>9659.27</v>
      </c>
      <c r="K46" s="81">
        <f t="shared" si="0"/>
        <v>9659.2799999999988</v>
      </c>
      <c r="L46" s="81">
        <f t="shared" si="0"/>
        <v>9659.2900000000009</v>
      </c>
      <c r="M46" s="81">
        <f t="shared" si="0"/>
        <v>9659.2999999999993</v>
      </c>
      <c r="N46" s="47">
        <f t="shared" si="0"/>
        <v>38637.14</v>
      </c>
    </row>
    <row r="47" spans="2:16" ht="15.6" x14ac:dyDescent="0.3">
      <c r="B47" s="42"/>
      <c r="C47" s="12"/>
      <c r="D47" s="12"/>
      <c r="E47" s="12"/>
      <c r="F47" s="13"/>
      <c r="G47" s="115"/>
      <c r="H47" s="26"/>
    </row>
    <row r="48" spans="2:16" ht="15.6" x14ac:dyDescent="0.3">
      <c r="B48" s="43"/>
      <c r="C48" s="98"/>
      <c r="D48" s="98"/>
      <c r="E48" s="98"/>
      <c r="F48" s="98"/>
      <c r="G48" s="115"/>
      <c r="H48" s="26"/>
    </row>
    <row r="49" spans="2:8" ht="18" customHeight="1" x14ac:dyDescent="0.25">
      <c r="B49" s="244" t="s">
        <v>145</v>
      </c>
      <c r="C49" s="244"/>
      <c r="D49" s="244"/>
      <c r="E49" s="244"/>
      <c r="F49" s="95"/>
      <c r="G49" s="116"/>
      <c r="H49" s="28"/>
    </row>
    <row r="50" spans="2:8" ht="38.25" customHeight="1" x14ac:dyDescent="0.25">
      <c r="B50" s="268" t="s">
        <v>33</v>
      </c>
      <c r="C50" s="268"/>
      <c r="D50" s="268"/>
      <c r="E50" s="268"/>
      <c r="F50" s="268"/>
      <c r="G50" s="268"/>
      <c r="H50" s="268"/>
    </row>
    <row r="51" spans="2:8" ht="18" customHeight="1" x14ac:dyDescent="0.25">
      <c r="B51" s="97"/>
      <c r="C51" s="97"/>
      <c r="D51" s="97"/>
      <c r="E51" s="97"/>
      <c r="F51" s="97"/>
      <c r="G51" s="117"/>
      <c r="H51" s="29"/>
    </row>
    <row r="52" spans="2:8" ht="18" customHeight="1" x14ac:dyDescent="0.25">
      <c r="B52" s="97"/>
      <c r="C52" s="4"/>
      <c r="D52" s="4"/>
      <c r="E52" s="97"/>
      <c r="F52" s="97"/>
      <c r="G52" s="257"/>
      <c r="H52" s="257"/>
    </row>
    <row r="53" spans="2:8" ht="18" customHeight="1" x14ac:dyDescent="0.25">
      <c r="B53" s="247" t="s">
        <v>146</v>
      </c>
      <c r="C53" s="247"/>
      <c r="D53" s="247"/>
      <c r="E53" s="247"/>
      <c r="F53" s="247"/>
      <c r="G53" s="256"/>
      <c r="H53" s="256"/>
    </row>
    <row r="54" spans="2:8" ht="18" customHeight="1" x14ac:dyDescent="0.25">
      <c r="B54" s="44"/>
      <c r="C54" s="95"/>
      <c r="D54" s="95"/>
      <c r="E54" s="95"/>
      <c r="F54" s="95"/>
      <c r="G54" s="258"/>
      <c r="H54" s="258"/>
    </row>
    <row r="55" spans="2:8" ht="18" customHeight="1" x14ac:dyDescent="0.25">
      <c r="B55" s="44"/>
      <c r="C55" s="95"/>
      <c r="D55" s="95"/>
      <c r="E55" s="95"/>
      <c r="F55" s="95"/>
      <c r="G55" s="258"/>
      <c r="H55" s="258"/>
    </row>
    <row r="56" spans="2:8" ht="18" customHeight="1" x14ac:dyDescent="0.25">
      <c r="B56" s="44"/>
      <c r="C56" s="95"/>
      <c r="D56" s="95"/>
      <c r="E56" s="95"/>
      <c r="F56" s="95"/>
      <c r="G56" s="254"/>
      <c r="H56" s="254"/>
    </row>
    <row r="57" spans="2:8" ht="18" customHeight="1" x14ac:dyDescent="0.3">
      <c r="B57" s="44"/>
      <c r="C57" s="95"/>
      <c r="D57" s="95"/>
      <c r="E57" s="95"/>
      <c r="F57" s="95"/>
      <c r="G57" s="255"/>
      <c r="H57" s="255"/>
    </row>
    <row r="58" spans="2:8" ht="15" customHeight="1" x14ac:dyDescent="0.25">
      <c r="E58" s="3" t="s">
        <v>7</v>
      </c>
      <c r="F58" s="36" t="s">
        <v>10</v>
      </c>
      <c r="G58" s="256"/>
      <c r="H58" s="256"/>
    </row>
    <row r="59" spans="2:8" ht="12.9" customHeight="1" x14ac:dyDescent="0.25">
      <c r="F59" s="110" t="s">
        <v>79</v>
      </c>
      <c r="G59" s="257"/>
      <c r="H59" s="257"/>
    </row>
    <row r="60" spans="2:8" ht="12.9" customHeight="1" x14ac:dyDescent="0.25">
      <c r="F60" s="109" t="s">
        <v>50</v>
      </c>
      <c r="G60" s="256"/>
      <c r="H60" s="256"/>
    </row>
    <row r="61" spans="2:8" ht="12.9" customHeight="1" x14ac:dyDescent="0.25">
      <c r="F61" s="109" t="s">
        <v>80</v>
      </c>
      <c r="G61" s="258"/>
      <c r="H61" s="258"/>
    </row>
    <row r="62" spans="2:8" ht="12.9" customHeight="1" x14ac:dyDescent="0.25">
      <c r="G62" s="258"/>
      <c r="H62" s="258"/>
    </row>
    <row r="63" spans="2:8" ht="18" customHeight="1" x14ac:dyDescent="0.25">
      <c r="G63" s="254"/>
      <c r="H63" s="254"/>
    </row>
    <row r="64" spans="2:8" ht="18" customHeight="1" x14ac:dyDescent="0.3">
      <c r="G64" s="255"/>
      <c r="H64" s="255"/>
    </row>
    <row r="65" spans="7:8" ht="18" customHeight="1" x14ac:dyDescent="0.25">
      <c r="G65" s="138"/>
      <c r="H65" s="34"/>
    </row>
    <row r="66" spans="7:8" ht="18" customHeight="1" x14ac:dyDescent="0.25">
      <c r="G66" s="138"/>
      <c r="H66" s="34"/>
    </row>
    <row r="67" spans="7:8" ht="18" customHeight="1" x14ac:dyDescent="0.25">
      <c r="G67" s="138"/>
      <c r="H67" s="34"/>
    </row>
    <row r="68" spans="7:8" ht="18" customHeight="1" x14ac:dyDescent="0.25">
      <c r="G68" s="138"/>
      <c r="H68" s="34"/>
    </row>
    <row r="69" spans="7:8" ht="18" customHeight="1" x14ac:dyDescent="0.25">
      <c r="G69" s="138"/>
      <c r="H69" s="34"/>
    </row>
    <row r="70" spans="7:8" ht="18" customHeight="1" x14ac:dyDescent="0.25">
      <c r="G70" s="138"/>
      <c r="H70" s="34"/>
    </row>
  </sheetData>
  <autoFilter ref="G25:G46"/>
  <sortState ref="B26:N35">
    <sortCondition ref="D26:D35"/>
  </sortState>
  <mergeCells count="39">
    <mergeCell ref="B45:G45"/>
    <mergeCell ref="B42:G42"/>
    <mergeCell ref="B41:G41"/>
    <mergeCell ref="G62:H62"/>
    <mergeCell ref="B46:G46"/>
    <mergeCell ref="G55:H55"/>
    <mergeCell ref="B49:E49"/>
    <mergeCell ref="B50:H50"/>
    <mergeCell ref="G52:H52"/>
    <mergeCell ref="B53:F53"/>
    <mergeCell ref="G53:H53"/>
    <mergeCell ref="G54:H54"/>
    <mergeCell ref="B44:G44"/>
    <mergeCell ref="G63:H63"/>
    <mergeCell ref="G64:H64"/>
    <mergeCell ref="G56:H56"/>
    <mergeCell ref="G57:H57"/>
    <mergeCell ref="G58:H58"/>
    <mergeCell ref="G59:H59"/>
    <mergeCell ref="G60:H60"/>
    <mergeCell ref="G61:H61"/>
    <mergeCell ref="B39:G39"/>
    <mergeCell ref="B19:F19"/>
    <mergeCell ref="B21:F21"/>
    <mergeCell ref="B22:F22"/>
    <mergeCell ref="B23:H23"/>
    <mergeCell ref="B20:D20"/>
    <mergeCell ref="B17:H17"/>
    <mergeCell ref="B5:H5"/>
    <mergeCell ref="B6:H6"/>
    <mergeCell ref="B8:H8"/>
    <mergeCell ref="B9:H9"/>
    <mergeCell ref="B10:H10"/>
    <mergeCell ref="B11:H11"/>
    <mergeCell ref="B12:H12"/>
    <mergeCell ref="B13:H13"/>
    <mergeCell ref="B14:H14"/>
    <mergeCell ref="B15:H15"/>
    <mergeCell ref="B16:F16"/>
  </mergeCells>
  <pageMargins left="0.25" right="0.25" top="0.75" bottom="0.75" header="0.3" footer="0.3"/>
  <pageSetup paperSize="9" scale="59" fitToHeight="0" orientation="portrait" horizontalDpi="360" verticalDpi="360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5:P70"/>
  <sheetViews>
    <sheetView showGridLines="0" topLeftCell="A17" zoomScaleSheetLayoutView="100" zoomScalePageLayoutView="55" workbookViewId="0">
      <selection activeCell="F20" sqref="F20"/>
    </sheetView>
  </sheetViews>
  <sheetFormatPr defaultColWidth="9.109375" defaultRowHeight="18" customHeight="1" x14ac:dyDescent="0.25"/>
  <cols>
    <col min="1" max="1" width="4.33203125" style="2" customWidth="1"/>
    <col min="2" max="2" width="7.33203125" style="45" customWidth="1"/>
    <col min="3" max="3" width="12.6640625" style="5" bestFit="1" customWidth="1"/>
    <col min="4" max="4" width="16.109375" style="5" bestFit="1" customWidth="1"/>
    <col min="5" max="5" width="12.109375" style="2" bestFit="1" customWidth="1"/>
    <col min="6" max="6" width="64.5546875" style="2" bestFit="1" customWidth="1"/>
    <col min="7" max="7" width="23.5546875" style="118" bestFit="1" customWidth="1"/>
    <col min="8" max="8" width="21.109375" style="19" bestFit="1" customWidth="1"/>
    <col min="9" max="9" width="14.5546875" style="46" bestFit="1" customWidth="1"/>
    <col min="10" max="13" width="14.5546875" style="47" bestFit="1" customWidth="1"/>
    <col min="14" max="14" width="15.88671875" style="47" bestFit="1" customWidth="1"/>
    <col min="15" max="15" width="9.109375" style="2"/>
    <col min="16" max="16" width="15.88671875" style="2" bestFit="1" customWidth="1"/>
    <col min="17" max="16384" width="9.109375" style="2"/>
  </cols>
  <sheetData>
    <row r="5" spans="2:8" ht="18" customHeight="1" x14ac:dyDescent="0.25">
      <c r="B5" s="245" t="s">
        <v>0</v>
      </c>
      <c r="C5" s="245"/>
      <c r="D5" s="245"/>
      <c r="E5" s="245"/>
      <c r="F5" s="245"/>
      <c r="G5" s="245"/>
      <c r="H5" s="245"/>
    </row>
    <row r="6" spans="2:8" ht="18" customHeight="1" x14ac:dyDescent="0.25">
      <c r="B6" s="245" t="s">
        <v>1</v>
      </c>
      <c r="C6" s="245"/>
      <c r="D6" s="245"/>
      <c r="E6" s="245"/>
      <c r="F6" s="245"/>
      <c r="G6" s="245"/>
      <c r="H6" s="245"/>
    </row>
    <row r="7" spans="2:8" ht="18" customHeight="1" x14ac:dyDescent="0.25">
      <c r="B7" s="41"/>
      <c r="C7" s="1"/>
      <c r="D7" s="1"/>
      <c r="E7" s="58"/>
      <c r="F7" s="58"/>
      <c r="G7" s="137"/>
      <c r="H7" s="15"/>
    </row>
    <row r="8" spans="2:8" ht="15" customHeight="1" x14ac:dyDescent="0.3">
      <c r="B8" s="246" t="s">
        <v>29</v>
      </c>
      <c r="C8" s="246"/>
      <c r="D8" s="246"/>
      <c r="E8" s="246"/>
      <c r="F8" s="246"/>
      <c r="G8" s="246"/>
      <c r="H8" s="246"/>
    </row>
    <row r="9" spans="2:8" ht="15" customHeight="1" x14ac:dyDescent="0.3">
      <c r="B9" s="246" t="s">
        <v>51</v>
      </c>
      <c r="C9" s="246"/>
      <c r="D9" s="246"/>
      <c r="E9" s="246"/>
      <c r="F9" s="246"/>
      <c r="G9" s="246"/>
      <c r="H9" s="246"/>
    </row>
    <row r="10" spans="2:8" ht="15" customHeight="1" x14ac:dyDescent="0.3">
      <c r="B10" s="246" t="s">
        <v>36</v>
      </c>
      <c r="C10" s="246"/>
      <c r="D10" s="246"/>
      <c r="E10" s="246"/>
      <c r="F10" s="246"/>
      <c r="G10" s="246"/>
      <c r="H10" s="246"/>
    </row>
    <row r="11" spans="2:8" ht="15" customHeight="1" x14ac:dyDescent="0.3">
      <c r="B11" s="247" t="s">
        <v>45</v>
      </c>
      <c r="C11" s="247"/>
      <c r="D11" s="247"/>
      <c r="E11" s="247"/>
      <c r="F11" s="247"/>
      <c r="G11" s="247"/>
      <c r="H11" s="247"/>
    </row>
    <row r="12" spans="2:8" ht="15" customHeight="1" x14ac:dyDescent="0.3">
      <c r="B12" s="246" t="s">
        <v>84</v>
      </c>
      <c r="C12" s="246"/>
      <c r="D12" s="246"/>
      <c r="E12" s="246"/>
      <c r="F12" s="246"/>
      <c r="G12" s="246"/>
      <c r="H12" s="246"/>
    </row>
    <row r="13" spans="2:8" ht="15" customHeight="1" x14ac:dyDescent="0.3">
      <c r="B13" s="246" t="s">
        <v>85</v>
      </c>
      <c r="C13" s="246"/>
      <c r="D13" s="246"/>
      <c r="E13" s="246"/>
      <c r="F13" s="246"/>
      <c r="G13" s="246"/>
      <c r="H13" s="246"/>
    </row>
    <row r="14" spans="2:8" ht="15" customHeight="1" x14ac:dyDescent="0.3">
      <c r="B14" s="246" t="s">
        <v>39</v>
      </c>
      <c r="C14" s="246"/>
      <c r="D14" s="246"/>
      <c r="E14" s="246"/>
      <c r="F14" s="246"/>
      <c r="G14" s="246"/>
      <c r="H14" s="246"/>
    </row>
    <row r="15" spans="2:8" ht="15" customHeight="1" x14ac:dyDescent="0.3">
      <c r="B15" s="246" t="s">
        <v>40</v>
      </c>
      <c r="C15" s="246"/>
      <c r="D15" s="246"/>
      <c r="E15" s="246"/>
      <c r="F15" s="246"/>
      <c r="G15" s="246"/>
      <c r="H15" s="246"/>
    </row>
    <row r="16" spans="2:8" ht="15" customHeight="1" x14ac:dyDescent="0.3">
      <c r="B16" s="248" t="s">
        <v>52</v>
      </c>
      <c r="C16" s="248"/>
      <c r="D16" s="248"/>
      <c r="E16" s="248"/>
      <c r="F16" s="248"/>
      <c r="G16" s="111"/>
      <c r="H16" s="16"/>
    </row>
    <row r="17" spans="2:14" ht="15" customHeight="1" x14ac:dyDescent="0.25">
      <c r="B17" s="244" t="s">
        <v>87</v>
      </c>
      <c r="C17" s="244"/>
      <c r="D17" s="244"/>
      <c r="E17" s="244"/>
      <c r="F17" s="244"/>
      <c r="G17" s="244"/>
      <c r="H17" s="244"/>
    </row>
    <row r="18" spans="2:14" ht="15" customHeight="1" x14ac:dyDescent="0.25">
      <c r="B18" s="244" t="s">
        <v>14</v>
      </c>
      <c r="C18" s="244"/>
      <c r="D18" s="244"/>
      <c r="E18" s="244"/>
      <c r="F18" s="244"/>
      <c r="G18" s="30">
        <v>45842</v>
      </c>
      <c r="H18" s="17"/>
    </row>
    <row r="19" spans="2:14" ht="15" customHeight="1" x14ac:dyDescent="0.3">
      <c r="B19" s="244" t="s">
        <v>20</v>
      </c>
      <c r="C19" s="244"/>
      <c r="D19" s="244"/>
      <c r="E19" s="244"/>
      <c r="F19" s="244"/>
      <c r="G19" s="112">
        <v>18525</v>
      </c>
      <c r="H19" s="18"/>
    </row>
    <row r="20" spans="2:14" ht="15" customHeight="1" x14ac:dyDescent="0.3">
      <c r="B20" s="244" t="s">
        <v>59</v>
      </c>
      <c r="C20" s="244"/>
      <c r="D20" s="244"/>
      <c r="E20" s="133"/>
      <c r="F20" s="133"/>
      <c r="G20" s="112">
        <f>[1]Cedral!$G$22-[1]Cedral!$H$49</f>
        <v>20668.14</v>
      </c>
      <c r="H20" s="18"/>
    </row>
    <row r="21" spans="2:14" ht="15" customHeight="1" x14ac:dyDescent="0.25">
      <c r="B21" s="244" t="s">
        <v>16</v>
      </c>
      <c r="C21" s="244"/>
      <c r="D21" s="244"/>
      <c r="E21" s="244"/>
      <c r="F21" s="244"/>
      <c r="G21" s="113">
        <v>21.07</v>
      </c>
    </row>
    <row r="22" spans="2:14" ht="15" customHeight="1" x14ac:dyDescent="0.25">
      <c r="B22" s="252" t="s">
        <v>7</v>
      </c>
      <c r="C22" s="252"/>
      <c r="D22" s="252"/>
      <c r="E22" s="252"/>
      <c r="F22" s="252"/>
      <c r="G22" s="113">
        <f>SUM(G19:G21)</f>
        <v>39214.21</v>
      </c>
    </row>
    <row r="23" spans="2:14" ht="28.5" customHeight="1" x14ac:dyDescent="0.25">
      <c r="B23" s="253" t="s">
        <v>35</v>
      </c>
      <c r="C23" s="253"/>
      <c r="D23" s="253"/>
      <c r="E23" s="253"/>
      <c r="F23" s="253"/>
      <c r="G23" s="253"/>
      <c r="H23" s="253"/>
    </row>
    <row r="24" spans="2:14" ht="15.6" thickBot="1" x14ac:dyDescent="0.3">
      <c r="B24" s="57"/>
      <c r="C24" s="57"/>
      <c r="D24" s="57"/>
      <c r="E24" s="57"/>
      <c r="F24" s="57"/>
      <c r="G24" s="114"/>
      <c r="H24" s="20"/>
    </row>
    <row r="25" spans="2:14" ht="54.75" customHeight="1" x14ac:dyDescent="0.3">
      <c r="B25" s="151" t="s">
        <v>8</v>
      </c>
      <c r="C25" s="152" t="s">
        <v>21</v>
      </c>
      <c r="D25" s="152" t="s">
        <v>22</v>
      </c>
      <c r="E25" s="151" t="s">
        <v>2</v>
      </c>
      <c r="F25" s="151" t="s">
        <v>3</v>
      </c>
      <c r="G25" s="153" t="s">
        <v>4</v>
      </c>
      <c r="H25" s="148" t="s">
        <v>13</v>
      </c>
      <c r="I25" s="65" t="s">
        <v>31</v>
      </c>
      <c r="J25" s="74" t="s">
        <v>23</v>
      </c>
      <c r="K25" s="75" t="s">
        <v>24</v>
      </c>
      <c r="L25" s="76" t="s">
        <v>25</v>
      </c>
      <c r="M25" s="77" t="s">
        <v>26</v>
      </c>
      <c r="N25" s="82" t="s">
        <v>27</v>
      </c>
    </row>
    <row r="26" spans="2:14" s="63" customFormat="1" ht="15" customHeight="1" x14ac:dyDescent="0.25">
      <c r="B26" s="154">
        <v>1</v>
      </c>
      <c r="C26" s="187">
        <v>45475</v>
      </c>
      <c r="D26" s="188">
        <v>45490</v>
      </c>
      <c r="E26" s="189" t="s">
        <v>113</v>
      </c>
      <c r="F26" s="190" t="s">
        <v>119</v>
      </c>
      <c r="G26" s="191" t="s">
        <v>88</v>
      </c>
      <c r="H26" s="192">
        <v>37.08</v>
      </c>
      <c r="I26" s="192"/>
      <c r="J26" s="160"/>
      <c r="K26" s="79"/>
      <c r="L26" s="79"/>
      <c r="M26" s="79"/>
      <c r="N26" s="79"/>
    </row>
    <row r="27" spans="2:14" s="63" customFormat="1" ht="15" customHeight="1" x14ac:dyDescent="0.25">
      <c r="B27" s="154">
        <v>2</v>
      </c>
      <c r="C27" s="187">
        <v>45484</v>
      </c>
      <c r="D27" s="188">
        <v>45490</v>
      </c>
      <c r="E27" s="189">
        <v>10438</v>
      </c>
      <c r="F27" s="190" t="s">
        <v>134</v>
      </c>
      <c r="G27" s="191" t="s">
        <v>88</v>
      </c>
      <c r="H27" s="192">
        <v>380</v>
      </c>
      <c r="I27" s="192"/>
      <c r="J27" s="160"/>
      <c r="K27" s="223"/>
      <c r="L27" s="223"/>
      <c r="M27" s="79"/>
      <c r="N27" s="79"/>
    </row>
    <row r="28" spans="2:14" s="63" customFormat="1" ht="15" customHeight="1" x14ac:dyDescent="0.25">
      <c r="B28" s="154">
        <v>3</v>
      </c>
      <c r="C28" s="187">
        <v>45491</v>
      </c>
      <c r="D28" s="188">
        <v>45492</v>
      </c>
      <c r="E28" s="189">
        <v>547</v>
      </c>
      <c r="F28" s="193" t="s">
        <v>120</v>
      </c>
      <c r="G28" s="191" t="s">
        <v>89</v>
      </c>
      <c r="H28" s="159">
        <v>39</v>
      </c>
      <c r="I28" s="192"/>
      <c r="J28" s="160"/>
      <c r="K28" s="147"/>
      <c r="L28" s="146"/>
      <c r="M28" s="79"/>
      <c r="N28" s="79"/>
    </row>
    <row r="29" spans="2:14" s="63" customFormat="1" ht="15" customHeight="1" x14ac:dyDescent="0.25">
      <c r="B29" s="154">
        <v>4</v>
      </c>
      <c r="C29" s="187">
        <v>45498</v>
      </c>
      <c r="D29" s="188">
        <v>45499</v>
      </c>
      <c r="E29" s="189">
        <v>11</v>
      </c>
      <c r="F29" s="193" t="s">
        <v>121</v>
      </c>
      <c r="G29" s="191" t="s">
        <v>88</v>
      </c>
      <c r="H29" s="192">
        <v>550</v>
      </c>
      <c r="I29" s="192"/>
      <c r="J29" s="194"/>
      <c r="K29" s="147"/>
      <c r="L29" s="146"/>
      <c r="M29" s="79"/>
      <c r="N29" s="79"/>
    </row>
    <row r="30" spans="2:14" s="63" customFormat="1" ht="15" customHeight="1" x14ac:dyDescent="0.25">
      <c r="B30" s="154">
        <v>5</v>
      </c>
      <c r="C30" s="187">
        <v>45498</v>
      </c>
      <c r="D30" s="188">
        <v>45499</v>
      </c>
      <c r="E30" s="189">
        <v>21</v>
      </c>
      <c r="F30" s="193" t="s">
        <v>122</v>
      </c>
      <c r="G30" s="191" t="s">
        <v>88</v>
      </c>
      <c r="H30" s="192">
        <v>120</v>
      </c>
      <c r="I30" s="192"/>
      <c r="J30" s="194"/>
      <c r="K30" s="147"/>
      <c r="L30" s="146"/>
      <c r="M30" s="79"/>
      <c r="N30" s="79"/>
    </row>
    <row r="31" spans="2:14" s="63" customFormat="1" ht="15" customHeight="1" x14ac:dyDescent="0.25">
      <c r="B31" s="154">
        <v>6</v>
      </c>
      <c r="C31" s="187">
        <v>45499</v>
      </c>
      <c r="D31" s="188">
        <v>45499</v>
      </c>
      <c r="E31" s="189">
        <v>58</v>
      </c>
      <c r="F31" s="193" t="s">
        <v>123</v>
      </c>
      <c r="G31" s="191" t="s">
        <v>88</v>
      </c>
      <c r="H31" s="195">
        <v>200</v>
      </c>
      <c r="I31" s="195"/>
      <c r="J31" s="194"/>
      <c r="K31" s="147"/>
      <c r="L31" s="146"/>
      <c r="M31" s="79"/>
      <c r="N31" s="79"/>
    </row>
    <row r="32" spans="2:14" s="63" customFormat="1" ht="15" customHeight="1" x14ac:dyDescent="0.25">
      <c r="B32" s="154">
        <v>7</v>
      </c>
      <c r="C32" s="187">
        <v>45502</v>
      </c>
      <c r="D32" s="188">
        <v>45503</v>
      </c>
      <c r="E32" s="189">
        <v>12</v>
      </c>
      <c r="F32" s="190" t="s">
        <v>121</v>
      </c>
      <c r="G32" s="196" t="s">
        <v>88</v>
      </c>
      <c r="H32" s="194">
        <v>300</v>
      </c>
      <c r="I32" s="194"/>
      <c r="J32" s="197"/>
      <c r="K32" s="147"/>
      <c r="L32" s="146"/>
      <c r="M32" s="79"/>
      <c r="N32" s="79"/>
    </row>
    <row r="33" spans="2:16" s="63" customFormat="1" ht="15" customHeight="1" x14ac:dyDescent="0.25">
      <c r="B33" s="154">
        <v>8</v>
      </c>
      <c r="C33" s="198">
        <v>45502</v>
      </c>
      <c r="D33" s="188">
        <v>45503</v>
      </c>
      <c r="E33" s="189">
        <v>28</v>
      </c>
      <c r="F33" s="193" t="s">
        <v>124</v>
      </c>
      <c r="G33" s="191" t="s">
        <v>88</v>
      </c>
      <c r="H33" s="159">
        <v>300</v>
      </c>
      <c r="I33" s="159"/>
      <c r="J33" s="199"/>
      <c r="K33" s="147"/>
      <c r="L33" s="146"/>
      <c r="M33" s="79"/>
      <c r="N33" s="79"/>
    </row>
    <row r="34" spans="2:16" s="63" customFormat="1" ht="15" customHeight="1" x14ac:dyDescent="0.25">
      <c r="B34" s="154">
        <v>9</v>
      </c>
      <c r="C34" s="200">
        <v>45503</v>
      </c>
      <c r="D34" s="188">
        <v>45503</v>
      </c>
      <c r="E34" s="189" t="s">
        <v>113</v>
      </c>
      <c r="F34" s="193" t="s">
        <v>125</v>
      </c>
      <c r="G34" s="191" t="s">
        <v>88</v>
      </c>
      <c r="H34" s="172">
        <v>138.01</v>
      </c>
      <c r="I34" s="172"/>
      <c r="J34" s="192"/>
      <c r="K34" s="147"/>
      <c r="L34" s="146"/>
      <c r="M34" s="79"/>
      <c r="N34" s="79"/>
    </row>
    <row r="35" spans="2:16" s="63" customFormat="1" ht="15" customHeight="1" x14ac:dyDescent="0.25">
      <c r="B35" s="154">
        <v>10</v>
      </c>
      <c r="C35" s="187">
        <v>45496</v>
      </c>
      <c r="D35" s="188">
        <v>45503</v>
      </c>
      <c r="E35" s="189" t="s">
        <v>113</v>
      </c>
      <c r="F35" s="193" t="s">
        <v>125</v>
      </c>
      <c r="G35" s="191" t="s">
        <v>88</v>
      </c>
      <c r="H35" s="172">
        <v>272.87</v>
      </c>
      <c r="I35" s="172"/>
      <c r="J35" s="172"/>
      <c r="K35" s="147"/>
      <c r="L35" s="146"/>
      <c r="M35" s="79"/>
      <c r="N35" s="79"/>
    </row>
    <row r="36" spans="2:16" s="63" customFormat="1" ht="15" customHeight="1" x14ac:dyDescent="0.25">
      <c r="B36" s="154">
        <v>11</v>
      </c>
      <c r="C36" s="187">
        <v>45503</v>
      </c>
      <c r="D36" s="188">
        <v>45503</v>
      </c>
      <c r="E36" s="189" t="s">
        <v>101</v>
      </c>
      <c r="F36" s="193" t="s">
        <v>126</v>
      </c>
      <c r="G36" s="191" t="s">
        <v>103</v>
      </c>
      <c r="H36" s="172">
        <v>1606.71</v>
      </c>
      <c r="I36" s="172"/>
      <c r="J36" s="172"/>
      <c r="K36" s="147"/>
      <c r="L36" s="146"/>
      <c r="M36" s="79"/>
      <c r="N36" s="79"/>
    </row>
    <row r="37" spans="2:16" s="63" customFormat="1" ht="15" customHeight="1" x14ac:dyDescent="0.25">
      <c r="B37" s="154">
        <v>12</v>
      </c>
      <c r="C37" s="187">
        <v>45503</v>
      </c>
      <c r="D37" s="188">
        <v>45503</v>
      </c>
      <c r="E37" s="189" t="s">
        <v>101</v>
      </c>
      <c r="F37" s="193" t="s">
        <v>127</v>
      </c>
      <c r="G37" s="191" t="s">
        <v>103</v>
      </c>
      <c r="H37" s="172">
        <v>3256.17</v>
      </c>
      <c r="I37" s="172"/>
      <c r="J37" s="172"/>
      <c r="K37" s="147"/>
      <c r="L37" s="146"/>
      <c r="M37" s="79"/>
      <c r="N37" s="79"/>
    </row>
    <row r="38" spans="2:16" s="63" customFormat="1" ht="15" customHeight="1" x14ac:dyDescent="0.25">
      <c r="B38" s="154">
        <v>13</v>
      </c>
      <c r="C38" s="187">
        <v>45503</v>
      </c>
      <c r="D38" s="188">
        <v>45504</v>
      </c>
      <c r="E38" s="189" t="s">
        <v>106</v>
      </c>
      <c r="F38" s="193" t="s">
        <v>107</v>
      </c>
      <c r="G38" s="191" t="s">
        <v>103</v>
      </c>
      <c r="H38" s="172">
        <v>54.96</v>
      </c>
      <c r="I38" s="172"/>
      <c r="J38" s="172"/>
      <c r="K38" s="147"/>
      <c r="L38" s="146"/>
      <c r="M38" s="79"/>
      <c r="N38" s="79"/>
    </row>
    <row r="39" spans="2:16" s="63" customFormat="1" ht="15" customHeight="1" x14ac:dyDescent="0.25">
      <c r="B39" s="154">
        <v>14</v>
      </c>
      <c r="C39" s="187">
        <v>45503</v>
      </c>
      <c r="D39" s="188">
        <v>45504</v>
      </c>
      <c r="E39" s="189" t="s">
        <v>108</v>
      </c>
      <c r="F39" s="193" t="s">
        <v>109</v>
      </c>
      <c r="G39" s="191" t="s">
        <v>103</v>
      </c>
      <c r="H39" s="172">
        <v>439.68</v>
      </c>
      <c r="I39" s="172"/>
      <c r="J39" s="172"/>
      <c r="K39" s="147"/>
      <c r="L39" s="146"/>
      <c r="M39" s="79"/>
      <c r="N39" s="79"/>
    </row>
    <row r="40" spans="2:16" s="63" customFormat="1" ht="15" customHeight="1" x14ac:dyDescent="0.25">
      <c r="B40" s="154">
        <v>15</v>
      </c>
      <c r="C40" s="241">
        <v>45504</v>
      </c>
      <c r="D40" s="242">
        <v>45504</v>
      </c>
      <c r="E40" s="189" t="s">
        <v>108</v>
      </c>
      <c r="F40" s="193" t="s">
        <v>110</v>
      </c>
      <c r="G40" s="191" t="s">
        <v>103</v>
      </c>
      <c r="H40" s="172">
        <v>2106.27</v>
      </c>
      <c r="I40" s="172"/>
      <c r="J40" s="172"/>
      <c r="K40" s="147"/>
      <c r="L40" s="146"/>
      <c r="M40" s="79"/>
      <c r="N40" s="79"/>
    </row>
    <row r="41" spans="2:16" ht="16.2" customHeight="1" thickBot="1" x14ac:dyDescent="0.35">
      <c r="B41" s="249" t="s">
        <v>18</v>
      </c>
      <c r="C41" s="250"/>
      <c r="D41" s="250"/>
      <c r="E41" s="250"/>
      <c r="F41" s="250"/>
      <c r="G41" s="250"/>
      <c r="H41" s="225">
        <f>SUM(H26:H40)</f>
        <v>9800.75</v>
      </c>
      <c r="I41" s="149"/>
      <c r="J41" s="80"/>
      <c r="K41" s="80"/>
      <c r="L41" s="80"/>
      <c r="M41" s="80"/>
      <c r="N41" s="78">
        <f>SUM(N26:N40)</f>
        <v>0</v>
      </c>
      <c r="P41" s="48">
        <f>N41-H41</f>
        <v>-9800.75</v>
      </c>
    </row>
    <row r="42" spans="2:16" ht="15.6" thickBot="1" x14ac:dyDescent="0.3">
      <c r="B42" s="14"/>
      <c r="C42" s="7"/>
      <c r="D42" s="7"/>
      <c r="E42" s="8"/>
      <c r="F42" s="9"/>
      <c r="G42" s="10"/>
      <c r="H42" s="11"/>
      <c r="N42" s="47">
        <f>SUM(J41:M41)</f>
        <v>0</v>
      </c>
    </row>
    <row r="43" spans="2:16" ht="16.2" thickBot="1" x14ac:dyDescent="0.35">
      <c r="B43" s="265" t="s">
        <v>11</v>
      </c>
      <c r="C43" s="266"/>
      <c r="D43" s="266"/>
      <c r="E43" s="266"/>
      <c r="F43" s="266"/>
      <c r="G43" s="267"/>
      <c r="H43" s="21" t="s">
        <v>19</v>
      </c>
    </row>
    <row r="44" spans="2:16" ht="15" x14ac:dyDescent="0.25">
      <c r="B44" s="262" t="s">
        <v>9</v>
      </c>
      <c r="C44" s="263"/>
      <c r="D44" s="263"/>
      <c r="E44" s="263"/>
      <c r="F44" s="263"/>
      <c r="G44" s="264"/>
      <c r="H44" s="22">
        <f>SUMIF(G26:G40,"Encargos",H26:H40)+SUMIF(G26:G40,"Recursos Humanos",H26:H40)</f>
        <v>7463.7900000000009</v>
      </c>
      <c r="I44" s="46">
        <f>H44/4</f>
        <v>1865.9475000000002</v>
      </c>
      <c r="J44" s="47">
        <v>4546.78</v>
      </c>
      <c r="K44" s="47">
        <v>4546.78</v>
      </c>
      <c r="L44" s="47">
        <v>4546.79</v>
      </c>
      <c r="M44" s="47">
        <v>4546.79</v>
      </c>
      <c r="N44" s="47">
        <f>SUM(J44:M44)</f>
        <v>18187.14</v>
      </c>
    </row>
    <row r="45" spans="2:16" ht="15" x14ac:dyDescent="0.25">
      <c r="B45" s="269" t="s">
        <v>5</v>
      </c>
      <c r="C45" s="270"/>
      <c r="D45" s="270"/>
      <c r="E45" s="270"/>
      <c r="F45" s="270"/>
      <c r="G45" s="271"/>
      <c r="H45" s="23">
        <f>SUMIF(G26:G40,"Material de consumo",H26:H40)</f>
        <v>39</v>
      </c>
      <c r="I45" s="46">
        <f>H45/4</f>
        <v>9.75</v>
      </c>
      <c r="J45" s="47">
        <v>1636.78</v>
      </c>
      <c r="K45" s="47">
        <v>1636.79</v>
      </c>
      <c r="L45" s="47">
        <v>1636.79</v>
      </c>
      <c r="M45" s="47">
        <v>1636.79</v>
      </c>
      <c r="N45" s="47">
        <f>SUM(J45:M45)</f>
        <v>6547.15</v>
      </c>
    </row>
    <row r="46" spans="2:16" ht="15.6" thickBot="1" x14ac:dyDescent="0.3">
      <c r="B46" s="259" t="s">
        <v>6</v>
      </c>
      <c r="C46" s="260"/>
      <c r="D46" s="260"/>
      <c r="E46" s="260"/>
      <c r="F46" s="260"/>
      <c r="G46" s="261"/>
      <c r="H46" s="24">
        <f>SUMIF(G26:G40,"Serviços de Terceiros",H26:H40)</f>
        <v>2297.96</v>
      </c>
      <c r="I46" s="46">
        <f>H46/4</f>
        <v>574.49</v>
      </c>
      <c r="J46" s="47">
        <v>3475.71</v>
      </c>
      <c r="K46" s="47">
        <v>3475.71</v>
      </c>
      <c r="L46" s="47">
        <v>3475.71</v>
      </c>
      <c r="M46" s="47">
        <v>3475.72</v>
      </c>
      <c r="N46" s="47">
        <f>SUM(J46:M46)</f>
        <v>13902.85</v>
      </c>
    </row>
    <row r="47" spans="2:16" ht="16.2" thickBot="1" x14ac:dyDescent="0.35">
      <c r="B47" s="265" t="s">
        <v>17</v>
      </c>
      <c r="C47" s="266"/>
      <c r="D47" s="266"/>
      <c r="E47" s="266"/>
      <c r="F47" s="266"/>
      <c r="G47" s="267"/>
      <c r="H47" s="25">
        <f t="shared" ref="H47:N47" si="0">SUM(H44:H46)</f>
        <v>9800.75</v>
      </c>
      <c r="I47" s="46">
        <f t="shared" si="0"/>
        <v>2450.1875</v>
      </c>
      <c r="J47" s="81">
        <f t="shared" si="0"/>
        <v>9659.27</v>
      </c>
      <c r="K47" s="81">
        <f t="shared" si="0"/>
        <v>9659.2799999999988</v>
      </c>
      <c r="L47" s="81">
        <f t="shared" si="0"/>
        <v>9659.2900000000009</v>
      </c>
      <c r="M47" s="81">
        <f t="shared" si="0"/>
        <v>9659.2999999999993</v>
      </c>
      <c r="N47" s="47">
        <f t="shared" si="0"/>
        <v>38637.14</v>
      </c>
    </row>
    <row r="48" spans="2:16" ht="15.6" x14ac:dyDescent="0.3">
      <c r="B48" s="42"/>
      <c r="C48" s="12"/>
      <c r="D48" s="12"/>
      <c r="E48" s="12"/>
      <c r="F48" s="13"/>
      <c r="G48" s="115"/>
      <c r="H48" s="26"/>
    </row>
    <row r="49" spans="2:8" ht="18" customHeight="1" x14ac:dyDescent="0.25">
      <c r="B49" s="244" t="s">
        <v>150</v>
      </c>
      <c r="C49" s="244"/>
      <c r="D49" s="244"/>
      <c r="E49" s="244"/>
      <c r="F49" s="156"/>
      <c r="G49" s="116"/>
      <c r="H49" s="139"/>
    </row>
    <row r="50" spans="2:8" ht="38.25" customHeight="1" x14ac:dyDescent="0.25">
      <c r="B50" s="268" t="s">
        <v>33</v>
      </c>
      <c r="C50" s="268"/>
      <c r="D50" s="268"/>
      <c r="E50" s="268"/>
      <c r="F50" s="268"/>
      <c r="G50" s="268"/>
      <c r="H50" s="268"/>
    </row>
    <row r="51" spans="2:8" ht="18" customHeight="1" x14ac:dyDescent="0.25">
      <c r="B51" s="155"/>
      <c r="C51" s="155"/>
      <c r="D51" s="155"/>
      <c r="E51" s="155"/>
      <c r="F51" s="155"/>
      <c r="G51" s="117"/>
      <c r="H51" s="29"/>
    </row>
    <row r="52" spans="2:8" ht="18" customHeight="1" x14ac:dyDescent="0.25">
      <c r="B52" s="155"/>
      <c r="C52" s="4"/>
      <c r="D52" s="4"/>
      <c r="E52" s="155"/>
      <c r="F52" s="155"/>
      <c r="G52" s="257"/>
      <c r="H52" s="257"/>
    </row>
    <row r="53" spans="2:8" ht="18" customHeight="1" x14ac:dyDescent="0.25">
      <c r="B53" s="247" t="s">
        <v>146</v>
      </c>
      <c r="C53" s="247"/>
      <c r="D53" s="247"/>
      <c r="E53" s="247"/>
      <c r="F53" s="247"/>
      <c r="G53" s="256"/>
      <c r="H53" s="256"/>
    </row>
    <row r="54" spans="2:8" ht="18" customHeight="1" x14ac:dyDescent="0.25">
      <c r="B54" s="44"/>
      <c r="C54" s="56"/>
      <c r="D54" s="56"/>
      <c r="E54" s="56"/>
      <c r="F54" s="56"/>
      <c r="G54" s="258"/>
      <c r="H54" s="258"/>
    </row>
    <row r="55" spans="2:8" ht="18" customHeight="1" x14ac:dyDescent="0.25">
      <c r="B55" s="44"/>
      <c r="C55" s="56"/>
      <c r="D55" s="56"/>
      <c r="E55" s="56"/>
      <c r="F55" s="56"/>
      <c r="G55" s="258"/>
      <c r="H55" s="258"/>
    </row>
    <row r="56" spans="2:8" ht="18" customHeight="1" x14ac:dyDescent="0.25">
      <c r="B56" s="44"/>
      <c r="C56" s="56"/>
      <c r="D56" s="56"/>
      <c r="E56" s="56"/>
      <c r="F56" s="56"/>
      <c r="G56" s="254"/>
      <c r="H56" s="254"/>
    </row>
    <row r="57" spans="2:8" ht="18" customHeight="1" x14ac:dyDescent="0.3">
      <c r="B57" s="44"/>
      <c r="C57" s="56"/>
      <c r="D57" s="56"/>
      <c r="E57" s="56"/>
      <c r="F57" s="56"/>
      <c r="G57" s="255"/>
      <c r="H57" s="255"/>
    </row>
    <row r="58" spans="2:8" ht="15" customHeight="1" x14ac:dyDescent="0.25">
      <c r="E58" s="3" t="s">
        <v>7</v>
      </c>
      <c r="F58" s="36" t="s">
        <v>10</v>
      </c>
      <c r="G58" s="256"/>
      <c r="H58" s="256"/>
    </row>
    <row r="59" spans="2:8" ht="12.9" customHeight="1" x14ac:dyDescent="0.25">
      <c r="F59" s="110" t="s">
        <v>79</v>
      </c>
      <c r="G59" s="257"/>
      <c r="H59" s="257"/>
    </row>
    <row r="60" spans="2:8" ht="12.9" customHeight="1" x14ac:dyDescent="0.25">
      <c r="F60" s="109" t="s">
        <v>50</v>
      </c>
      <c r="G60" s="256"/>
      <c r="H60" s="256"/>
    </row>
    <row r="61" spans="2:8" ht="12.9" customHeight="1" x14ac:dyDescent="0.25">
      <c r="F61" s="109" t="s">
        <v>80</v>
      </c>
      <c r="G61" s="258"/>
      <c r="H61" s="258"/>
    </row>
    <row r="62" spans="2:8" ht="12.9" customHeight="1" x14ac:dyDescent="0.25">
      <c r="G62" s="258"/>
      <c r="H62" s="258"/>
    </row>
    <row r="63" spans="2:8" ht="18" customHeight="1" x14ac:dyDescent="0.25">
      <c r="G63" s="254"/>
      <c r="H63" s="254"/>
    </row>
    <row r="64" spans="2:8" ht="18" customHeight="1" x14ac:dyDescent="0.3">
      <c r="G64" s="255"/>
      <c r="H64" s="255"/>
    </row>
    <row r="65" spans="7:8" ht="18" customHeight="1" x14ac:dyDescent="0.25">
      <c r="G65" s="138"/>
      <c r="H65" s="34"/>
    </row>
    <row r="66" spans="7:8" ht="18" customHeight="1" x14ac:dyDescent="0.25">
      <c r="G66" s="138"/>
      <c r="H66" s="34"/>
    </row>
    <row r="67" spans="7:8" ht="18" customHeight="1" x14ac:dyDescent="0.25">
      <c r="G67" s="138"/>
      <c r="H67" s="34"/>
    </row>
    <row r="68" spans="7:8" ht="18" customHeight="1" x14ac:dyDescent="0.25">
      <c r="G68" s="138"/>
      <c r="H68" s="34"/>
    </row>
    <row r="69" spans="7:8" ht="18" customHeight="1" x14ac:dyDescent="0.25">
      <c r="G69" s="138"/>
      <c r="H69" s="34"/>
    </row>
    <row r="70" spans="7:8" ht="18" customHeight="1" x14ac:dyDescent="0.25">
      <c r="G70" s="138"/>
      <c r="H70" s="34"/>
    </row>
  </sheetData>
  <autoFilter ref="G25:G47"/>
  <sortState ref="B26:N36">
    <sortCondition ref="D26:D36"/>
  </sortState>
  <mergeCells count="40">
    <mergeCell ref="B47:G47"/>
    <mergeCell ref="B17:H17"/>
    <mergeCell ref="B5:H5"/>
    <mergeCell ref="B6:H6"/>
    <mergeCell ref="B8:H8"/>
    <mergeCell ref="B9:H9"/>
    <mergeCell ref="B10:H10"/>
    <mergeCell ref="B11:H11"/>
    <mergeCell ref="B12:H12"/>
    <mergeCell ref="B13:H13"/>
    <mergeCell ref="B14:H14"/>
    <mergeCell ref="B15:H15"/>
    <mergeCell ref="B16:F16"/>
    <mergeCell ref="B41:G41"/>
    <mergeCell ref="B43:G43"/>
    <mergeCell ref="B44:G44"/>
    <mergeCell ref="B45:G45"/>
    <mergeCell ref="B46:G46"/>
    <mergeCell ref="B18:F18"/>
    <mergeCell ref="B19:F19"/>
    <mergeCell ref="B21:F21"/>
    <mergeCell ref="B22:F22"/>
    <mergeCell ref="B23:H23"/>
    <mergeCell ref="B20:D20"/>
    <mergeCell ref="G55:H55"/>
    <mergeCell ref="B49:E49"/>
    <mergeCell ref="B50:H50"/>
    <mergeCell ref="G52:H52"/>
    <mergeCell ref="B53:F53"/>
    <mergeCell ref="G53:H53"/>
    <mergeCell ref="G54:H54"/>
    <mergeCell ref="G62:H62"/>
    <mergeCell ref="G63:H63"/>
    <mergeCell ref="G64:H64"/>
    <mergeCell ref="G56:H56"/>
    <mergeCell ref="G57:H57"/>
    <mergeCell ref="G58:H58"/>
    <mergeCell ref="G59:H59"/>
    <mergeCell ref="G60:H60"/>
    <mergeCell ref="G61:H61"/>
  </mergeCells>
  <pageMargins left="0.25" right="0.25" top="0.75" bottom="0.75" header="0.3" footer="0.3"/>
  <pageSetup paperSize="9" scale="61" fitToHeight="0" orientation="portrait" horizontalDpi="360" verticalDpi="360" r:id="rId1"/>
  <headerFooter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5:P79"/>
  <sheetViews>
    <sheetView showGridLines="0" zoomScaleSheetLayoutView="100" zoomScalePageLayoutView="55" workbookViewId="0">
      <selection activeCell="G22" sqref="G22"/>
    </sheetView>
  </sheetViews>
  <sheetFormatPr defaultColWidth="9.109375" defaultRowHeight="18" customHeight="1" x14ac:dyDescent="0.25"/>
  <cols>
    <col min="1" max="1" width="4.33203125" style="2" customWidth="1"/>
    <col min="2" max="2" width="7.33203125" style="45" customWidth="1"/>
    <col min="3" max="3" width="12.6640625" style="5" bestFit="1" customWidth="1"/>
    <col min="4" max="4" width="16.109375" style="5" bestFit="1" customWidth="1"/>
    <col min="5" max="5" width="11.33203125" style="2" customWidth="1"/>
    <col min="6" max="6" width="64.5546875" style="2" bestFit="1" customWidth="1"/>
    <col min="7" max="7" width="23.5546875" style="118" bestFit="1" customWidth="1"/>
    <col min="8" max="8" width="21.109375" style="19" bestFit="1" customWidth="1"/>
    <col min="9" max="9" width="14.5546875" style="46" bestFit="1" customWidth="1"/>
    <col min="10" max="13" width="14.5546875" style="47" bestFit="1" customWidth="1"/>
    <col min="14" max="14" width="15.88671875" style="47" bestFit="1" customWidth="1"/>
    <col min="15" max="15" width="9.109375" style="2"/>
    <col min="16" max="16" width="15.88671875" style="2" bestFit="1" customWidth="1"/>
    <col min="17" max="16384" width="9.109375" style="2"/>
  </cols>
  <sheetData>
    <row r="5" spans="2:8" ht="18" customHeight="1" x14ac:dyDescent="0.25">
      <c r="B5" s="245" t="s">
        <v>0</v>
      </c>
      <c r="C5" s="245"/>
      <c r="D5" s="245"/>
      <c r="E5" s="245"/>
      <c r="F5" s="245"/>
      <c r="G5" s="245"/>
      <c r="H5" s="245"/>
    </row>
    <row r="6" spans="2:8" ht="18" customHeight="1" x14ac:dyDescent="0.25">
      <c r="B6" s="245" t="s">
        <v>1</v>
      </c>
      <c r="C6" s="245"/>
      <c r="D6" s="245"/>
      <c r="E6" s="245"/>
      <c r="F6" s="245"/>
      <c r="G6" s="245"/>
      <c r="H6" s="245"/>
    </row>
    <row r="7" spans="2:8" ht="18" customHeight="1" x14ac:dyDescent="0.25">
      <c r="B7" s="41"/>
      <c r="C7" s="1"/>
      <c r="D7" s="1"/>
      <c r="E7" s="94"/>
      <c r="F7" s="94"/>
      <c r="G7" s="137"/>
      <c r="H7" s="15"/>
    </row>
    <row r="8" spans="2:8" ht="15" customHeight="1" x14ac:dyDescent="0.3">
      <c r="B8" s="246" t="s">
        <v>28</v>
      </c>
      <c r="C8" s="246"/>
      <c r="D8" s="246"/>
      <c r="E8" s="246"/>
      <c r="F8" s="246"/>
      <c r="G8" s="246"/>
      <c r="H8" s="246"/>
    </row>
    <row r="9" spans="2:8" ht="15" customHeight="1" x14ac:dyDescent="0.3">
      <c r="B9" s="246" t="s">
        <v>51</v>
      </c>
      <c r="C9" s="246"/>
      <c r="D9" s="246"/>
      <c r="E9" s="246"/>
      <c r="F9" s="246"/>
      <c r="G9" s="246"/>
      <c r="H9" s="246"/>
    </row>
    <row r="10" spans="2:8" ht="15" customHeight="1" x14ac:dyDescent="0.3">
      <c r="B10" s="246" t="s">
        <v>36</v>
      </c>
      <c r="C10" s="246"/>
      <c r="D10" s="246"/>
      <c r="E10" s="246"/>
      <c r="F10" s="246"/>
      <c r="G10" s="246"/>
      <c r="H10" s="246"/>
    </row>
    <row r="11" spans="2:8" ht="15" customHeight="1" x14ac:dyDescent="0.3">
      <c r="B11" s="247" t="s">
        <v>44</v>
      </c>
      <c r="C11" s="247"/>
      <c r="D11" s="247"/>
      <c r="E11" s="247"/>
      <c r="F11" s="247"/>
      <c r="G11" s="247"/>
      <c r="H11" s="247"/>
    </row>
    <row r="12" spans="2:8" ht="15" customHeight="1" x14ac:dyDescent="0.3">
      <c r="B12" s="246" t="s">
        <v>84</v>
      </c>
      <c r="C12" s="246"/>
      <c r="D12" s="246"/>
      <c r="E12" s="246"/>
      <c r="F12" s="246"/>
      <c r="G12" s="246"/>
      <c r="H12" s="246"/>
    </row>
    <row r="13" spans="2:8" ht="15" customHeight="1" x14ac:dyDescent="0.3">
      <c r="B13" s="246" t="s">
        <v>85</v>
      </c>
      <c r="C13" s="246"/>
      <c r="D13" s="246"/>
      <c r="E13" s="246"/>
      <c r="F13" s="246"/>
      <c r="G13" s="246"/>
      <c r="H13" s="246"/>
    </row>
    <row r="14" spans="2:8" ht="15" customHeight="1" x14ac:dyDescent="0.3">
      <c r="B14" s="246" t="s">
        <v>39</v>
      </c>
      <c r="C14" s="246"/>
      <c r="D14" s="246"/>
      <c r="E14" s="246"/>
      <c r="F14" s="246"/>
      <c r="G14" s="246"/>
      <c r="H14" s="246"/>
    </row>
    <row r="15" spans="2:8" ht="15" customHeight="1" x14ac:dyDescent="0.3">
      <c r="B15" s="246" t="s">
        <v>40</v>
      </c>
      <c r="C15" s="246"/>
      <c r="D15" s="246"/>
      <c r="E15" s="246"/>
      <c r="F15" s="246"/>
      <c r="G15" s="246"/>
      <c r="H15" s="246"/>
    </row>
    <row r="16" spans="2:8" ht="15" customHeight="1" x14ac:dyDescent="0.3">
      <c r="B16" s="248" t="s">
        <v>77</v>
      </c>
      <c r="C16" s="248"/>
      <c r="D16" s="248"/>
      <c r="E16" s="248"/>
      <c r="F16" s="248"/>
      <c r="G16" s="111"/>
      <c r="H16" s="16"/>
    </row>
    <row r="17" spans="2:14" ht="15" customHeight="1" x14ac:dyDescent="0.25">
      <c r="B17" s="244" t="s">
        <v>86</v>
      </c>
      <c r="C17" s="244"/>
      <c r="D17" s="244"/>
      <c r="E17" s="244"/>
      <c r="F17" s="244"/>
      <c r="G17" s="244"/>
      <c r="H17" s="244"/>
    </row>
    <row r="18" spans="2:14" ht="15" customHeight="1" x14ac:dyDescent="0.3">
      <c r="B18" s="144" t="s">
        <v>14</v>
      </c>
      <c r="C18" s="144"/>
      <c r="D18" s="144"/>
      <c r="E18" s="144"/>
      <c r="F18" s="30"/>
      <c r="G18" s="142">
        <v>45499</v>
      </c>
      <c r="H18" s="17"/>
    </row>
    <row r="19" spans="2:14" ht="15" customHeight="1" x14ac:dyDescent="0.3">
      <c r="B19" s="144" t="s">
        <v>20</v>
      </c>
      <c r="C19" s="145"/>
      <c r="D19" s="145"/>
      <c r="E19" s="136"/>
      <c r="F19" s="136"/>
      <c r="G19" s="112">
        <v>15921.33</v>
      </c>
      <c r="H19" s="18"/>
    </row>
    <row r="20" spans="2:14" ht="15" customHeight="1" x14ac:dyDescent="0.3">
      <c r="B20" s="244" t="s">
        <v>59</v>
      </c>
      <c r="C20" s="244"/>
      <c r="D20" s="244"/>
      <c r="E20" s="136"/>
      <c r="F20" s="136"/>
      <c r="G20" s="112">
        <f>[1]Guapiaçu!$G$22-[1]Guapiaçu!$H$50</f>
        <v>48670.92</v>
      </c>
      <c r="H20" s="18"/>
    </row>
    <row r="21" spans="2:14" ht="15" customHeight="1" x14ac:dyDescent="0.25">
      <c r="B21" s="244" t="s">
        <v>16</v>
      </c>
      <c r="C21" s="244"/>
      <c r="D21" s="244"/>
      <c r="E21" s="244"/>
      <c r="F21" s="244"/>
      <c r="G21" s="113">
        <v>54.02</v>
      </c>
    </row>
    <row r="22" spans="2:14" ht="15" customHeight="1" x14ac:dyDescent="0.25">
      <c r="B22" s="252" t="s">
        <v>7</v>
      </c>
      <c r="C22" s="252"/>
      <c r="D22" s="252"/>
      <c r="E22" s="252"/>
      <c r="F22" s="252"/>
      <c r="G22" s="113">
        <f>SUM(G19:G21)</f>
        <v>64646.27</v>
      </c>
    </row>
    <row r="23" spans="2:14" ht="28.5" customHeight="1" x14ac:dyDescent="0.25">
      <c r="B23" s="253" t="s">
        <v>54</v>
      </c>
      <c r="C23" s="253"/>
      <c r="D23" s="253"/>
      <c r="E23" s="253"/>
      <c r="F23" s="253"/>
      <c r="G23" s="253"/>
      <c r="H23" s="253"/>
    </row>
    <row r="24" spans="2:14" ht="15.6" thickBot="1" x14ac:dyDescent="0.3">
      <c r="B24" s="96"/>
      <c r="C24" s="96"/>
      <c r="D24" s="96"/>
      <c r="E24" s="96"/>
      <c r="F24" s="96"/>
      <c r="G24" s="114"/>
      <c r="H24" s="20"/>
    </row>
    <row r="25" spans="2:14" ht="54.75" customHeight="1" x14ac:dyDescent="0.3">
      <c r="B25" s="151" t="s">
        <v>8</v>
      </c>
      <c r="C25" s="152" t="s">
        <v>21</v>
      </c>
      <c r="D25" s="152" t="s">
        <v>22</v>
      </c>
      <c r="E25" s="151" t="s">
        <v>2</v>
      </c>
      <c r="F25" s="151" t="s">
        <v>3</v>
      </c>
      <c r="G25" s="153" t="s">
        <v>4</v>
      </c>
      <c r="H25" s="148" t="s">
        <v>13</v>
      </c>
      <c r="I25" s="65" t="s">
        <v>31</v>
      </c>
      <c r="J25" s="74" t="s">
        <v>23</v>
      </c>
      <c r="K25" s="75" t="s">
        <v>24</v>
      </c>
      <c r="L25" s="76" t="s">
        <v>25</v>
      </c>
      <c r="M25" s="77" t="s">
        <v>26</v>
      </c>
      <c r="N25" s="82" t="s">
        <v>27</v>
      </c>
    </row>
    <row r="26" spans="2:14" s="63" customFormat="1" ht="15" customHeight="1" x14ac:dyDescent="0.25">
      <c r="B26" s="154">
        <v>1</v>
      </c>
      <c r="C26" s="173">
        <v>45474</v>
      </c>
      <c r="D26" s="174">
        <v>45475</v>
      </c>
      <c r="E26" s="162">
        <v>668</v>
      </c>
      <c r="F26" s="165" t="s">
        <v>128</v>
      </c>
      <c r="G26" s="201" t="s">
        <v>88</v>
      </c>
      <c r="H26" s="218">
        <v>290</v>
      </c>
      <c r="I26" s="164"/>
      <c r="J26" s="159"/>
      <c r="K26" s="79"/>
      <c r="L26" s="79"/>
      <c r="M26" s="79"/>
      <c r="N26" s="79"/>
    </row>
    <row r="27" spans="2:14" s="63" customFormat="1" ht="15" customHeight="1" x14ac:dyDescent="0.25">
      <c r="B27" s="154">
        <v>2</v>
      </c>
      <c r="C27" s="173">
        <v>45476</v>
      </c>
      <c r="D27" s="174">
        <v>45476</v>
      </c>
      <c r="E27" s="162">
        <v>52</v>
      </c>
      <c r="F27" s="165" t="s">
        <v>129</v>
      </c>
      <c r="G27" s="201" t="s">
        <v>88</v>
      </c>
      <c r="H27" s="218">
        <v>195</v>
      </c>
      <c r="I27" s="164"/>
      <c r="J27" s="159"/>
      <c r="K27" s="79"/>
      <c r="L27" s="79"/>
      <c r="M27" s="79"/>
      <c r="N27" s="79"/>
    </row>
    <row r="28" spans="2:14" s="63" customFormat="1" ht="15" customHeight="1" x14ac:dyDescent="0.25">
      <c r="B28" s="154">
        <v>3</v>
      </c>
      <c r="C28" s="173">
        <v>45476</v>
      </c>
      <c r="D28" s="174">
        <v>45476</v>
      </c>
      <c r="E28" s="162" t="s">
        <v>111</v>
      </c>
      <c r="F28" s="165" t="s">
        <v>130</v>
      </c>
      <c r="G28" s="201" t="s">
        <v>89</v>
      </c>
      <c r="H28" s="220">
        <v>1100</v>
      </c>
      <c r="I28" s="164"/>
      <c r="J28" s="159"/>
      <c r="K28" s="79"/>
      <c r="L28" s="79"/>
      <c r="M28" s="79"/>
      <c r="N28" s="79"/>
    </row>
    <row r="29" spans="2:14" s="63" customFormat="1" ht="15" customHeight="1" x14ac:dyDescent="0.25">
      <c r="B29" s="154">
        <v>4</v>
      </c>
      <c r="C29" s="173">
        <v>45477</v>
      </c>
      <c r="D29" s="174">
        <v>45478</v>
      </c>
      <c r="E29" s="162" t="s">
        <v>111</v>
      </c>
      <c r="F29" s="165" t="s">
        <v>131</v>
      </c>
      <c r="G29" s="201" t="s">
        <v>88</v>
      </c>
      <c r="H29" s="222">
        <v>280.35000000000002</v>
      </c>
      <c r="I29" s="171"/>
      <c r="J29" s="159"/>
      <c r="K29" s="79"/>
      <c r="L29" s="79"/>
      <c r="M29" s="79"/>
      <c r="N29" s="79"/>
    </row>
    <row r="30" spans="2:14" s="63" customFormat="1" ht="15" customHeight="1" x14ac:dyDescent="0.25">
      <c r="B30" s="154">
        <v>5</v>
      </c>
      <c r="C30" s="173">
        <v>45488</v>
      </c>
      <c r="D30" s="174">
        <v>45488</v>
      </c>
      <c r="E30" s="162">
        <v>55</v>
      </c>
      <c r="F30" s="165" t="s">
        <v>123</v>
      </c>
      <c r="G30" s="201" t="s">
        <v>88</v>
      </c>
      <c r="H30" s="222">
        <v>200</v>
      </c>
      <c r="I30" s="171"/>
      <c r="J30" s="159"/>
      <c r="K30" s="79"/>
      <c r="L30" s="79"/>
      <c r="M30" s="79"/>
      <c r="N30" s="79"/>
    </row>
    <row r="31" spans="2:14" s="63" customFormat="1" ht="15" customHeight="1" x14ac:dyDescent="0.25">
      <c r="B31" s="154">
        <v>6</v>
      </c>
      <c r="C31" s="173">
        <v>45485</v>
      </c>
      <c r="D31" s="174">
        <v>45490</v>
      </c>
      <c r="E31" s="162">
        <v>999</v>
      </c>
      <c r="F31" s="165" t="s">
        <v>149</v>
      </c>
      <c r="G31" s="201" t="s">
        <v>89</v>
      </c>
      <c r="H31" s="222">
        <v>75</v>
      </c>
      <c r="I31" s="171"/>
      <c r="J31" s="159"/>
      <c r="K31" s="79"/>
      <c r="L31" s="79"/>
      <c r="M31" s="79"/>
      <c r="N31" s="79"/>
    </row>
    <row r="32" spans="2:14" s="63" customFormat="1" ht="15" customHeight="1" x14ac:dyDescent="0.25">
      <c r="B32" s="154">
        <v>7</v>
      </c>
      <c r="C32" s="173">
        <v>45490</v>
      </c>
      <c r="D32" s="174">
        <v>45490</v>
      </c>
      <c r="E32" s="162">
        <v>4151</v>
      </c>
      <c r="F32" s="165" t="s">
        <v>132</v>
      </c>
      <c r="G32" s="201" t="s">
        <v>89</v>
      </c>
      <c r="H32" s="220">
        <v>600</v>
      </c>
      <c r="I32" s="171"/>
      <c r="J32" s="159"/>
      <c r="K32" s="79"/>
      <c r="L32" s="79"/>
      <c r="M32" s="79"/>
      <c r="N32" s="79"/>
    </row>
    <row r="33" spans="2:14" s="63" customFormat="1" ht="15" customHeight="1" x14ac:dyDescent="0.25">
      <c r="B33" s="154">
        <v>8</v>
      </c>
      <c r="C33" s="173">
        <v>45491</v>
      </c>
      <c r="D33" s="174">
        <v>45491</v>
      </c>
      <c r="E33" s="162">
        <v>2138</v>
      </c>
      <c r="F33" s="165" t="s">
        <v>133</v>
      </c>
      <c r="G33" s="201" t="s">
        <v>89</v>
      </c>
      <c r="H33" s="220">
        <v>48</v>
      </c>
      <c r="I33" s="171"/>
      <c r="J33" s="159"/>
      <c r="K33" s="79"/>
      <c r="L33" s="79"/>
      <c r="M33" s="79"/>
      <c r="N33" s="79"/>
    </row>
    <row r="34" spans="2:14" s="63" customFormat="1" ht="15" customHeight="1" x14ac:dyDescent="0.25">
      <c r="B34" s="154">
        <v>9</v>
      </c>
      <c r="C34" s="178">
        <v>45483</v>
      </c>
      <c r="D34" s="203">
        <v>45495</v>
      </c>
      <c r="E34" s="162">
        <v>5570</v>
      </c>
      <c r="F34" s="165" t="s">
        <v>135</v>
      </c>
      <c r="G34" s="201" t="s">
        <v>89</v>
      </c>
      <c r="H34" s="220">
        <v>713.72</v>
      </c>
      <c r="I34" s="167"/>
      <c r="J34" s="172"/>
      <c r="K34" s="79"/>
      <c r="L34" s="79"/>
      <c r="M34" s="79"/>
      <c r="N34" s="79"/>
    </row>
    <row r="35" spans="2:14" s="63" customFormat="1" ht="15" customHeight="1" x14ac:dyDescent="0.25">
      <c r="B35" s="154">
        <v>10</v>
      </c>
      <c r="C35" s="202">
        <v>45495</v>
      </c>
      <c r="D35" s="204">
        <v>45495</v>
      </c>
      <c r="E35" s="162">
        <v>540</v>
      </c>
      <c r="F35" s="163" t="s">
        <v>136</v>
      </c>
      <c r="G35" s="232" t="s">
        <v>89</v>
      </c>
      <c r="H35" s="218">
        <v>937.86</v>
      </c>
      <c r="I35" s="171"/>
      <c r="J35" s="172"/>
      <c r="K35" s="79"/>
      <c r="L35" s="79"/>
      <c r="M35" s="79"/>
      <c r="N35" s="79"/>
    </row>
    <row r="36" spans="2:14" s="63" customFormat="1" ht="15" customHeight="1" x14ac:dyDescent="0.25">
      <c r="B36" s="154">
        <v>11</v>
      </c>
      <c r="C36" s="202">
        <v>45498</v>
      </c>
      <c r="D36" s="202">
        <v>45498</v>
      </c>
      <c r="E36" s="162">
        <v>1566</v>
      </c>
      <c r="F36" s="165" t="s">
        <v>137</v>
      </c>
      <c r="G36" s="201" t="s">
        <v>88</v>
      </c>
      <c r="H36" s="220">
        <v>360</v>
      </c>
      <c r="I36" s="169"/>
      <c r="J36" s="172"/>
      <c r="K36" s="79"/>
      <c r="L36" s="79"/>
      <c r="M36" s="79"/>
      <c r="N36" s="79"/>
    </row>
    <row r="37" spans="2:14" s="63" customFormat="1" ht="15" customHeight="1" x14ac:dyDescent="0.25">
      <c r="B37" s="154">
        <v>12</v>
      </c>
      <c r="C37" s="173">
        <v>45492</v>
      </c>
      <c r="D37" s="174">
        <v>45498</v>
      </c>
      <c r="E37" s="162">
        <v>21917</v>
      </c>
      <c r="F37" s="165" t="s">
        <v>138</v>
      </c>
      <c r="G37" s="201" t="s">
        <v>89</v>
      </c>
      <c r="H37" s="220">
        <v>730.94</v>
      </c>
      <c r="I37" s="167"/>
      <c r="J37" s="172"/>
      <c r="K37" s="79"/>
      <c r="L37" s="79"/>
      <c r="M37" s="79"/>
      <c r="N37" s="79"/>
    </row>
    <row r="38" spans="2:14" s="63" customFormat="1" ht="15" customHeight="1" x14ac:dyDescent="0.25">
      <c r="B38" s="154">
        <v>13</v>
      </c>
      <c r="C38" s="173">
        <v>45498</v>
      </c>
      <c r="D38" s="174">
        <v>45498</v>
      </c>
      <c r="E38" s="162" t="s">
        <v>113</v>
      </c>
      <c r="F38" s="165" t="s">
        <v>125</v>
      </c>
      <c r="G38" s="201" t="s">
        <v>88</v>
      </c>
      <c r="H38" s="222">
        <v>139.02000000000001</v>
      </c>
      <c r="I38" s="171"/>
      <c r="J38" s="168"/>
      <c r="K38" s="79"/>
      <c r="L38" s="79"/>
      <c r="M38" s="79"/>
      <c r="N38" s="79"/>
    </row>
    <row r="39" spans="2:14" s="63" customFormat="1" ht="15" customHeight="1" x14ac:dyDescent="0.25">
      <c r="B39" s="154">
        <v>14</v>
      </c>
      <c r="C39" s="173">
        <v>45498</v>
      </c>
      <c r="D39" s="174">
        <v>45498</v>
      </c>
      <c r="E39" s="162" t="s">
        <v>113</v>
      </c>
      <c r="F39" s="165" t="s">
        <v>125</v>
      </c>
      <c r="G39" s="201" t="s">
        <v>88</v>
      </c>
      <c r="H39" s="220">
        <v>139.02000000000001</v>
      </c>
      <c r="I39" s="167"/>
      <c r="J39" s="172"/>
      <c r="K39" s="79"/>
      <c r="L39" s="79"/>
      <c r="M39" s="79"/>
      <c r="N39" s="79"/>
    </row>
    <row r="40" spans="2:14" s="63" customFormat="1" ht="15" customHeight="1" x14ac:dyDescent="0.25">
      <c r="B40" s="154">
        <v>15</v>
      </c>
      <c r="C40" s="173">
        <v>45499</v>
      </c>
      <c r="D40" s="174">
        <v>45499</v>
      </c>
      <c r="E40" s="162" t="s">
        <v>111</v>
      </c>
      <c r="F40" s="165" t="s">
        <v>131</v>
      </c>
      <c r="G40" s="201" t="s">
        <v>88</v>
      </c>
      <c r="H40" s="220">
        <v>280.35000000000002</v>
      </c>
      <c r="I40" s="167"/>
      <c r="J40" s="205"/>
      <c r="K40" s="79"/>
      <c r="L40" s="79"/>
      <c r="M40" s="79"/>
      <c r="N40" s="79"/>
    </row>
    <row r="41" spans="2:14" s="63" customFormat="1" ht="15" customHeight="1" x14ac:dyDescent="0.25">
      <c r="B41" s="154">
        <v>16</v>
      </c>
      <c r="C41" s="173">
        <v>45502</v>
      </c>
      <c r="D41" s="174">
        <v>45503</v>
      </c>
      <c r="E41" s="162">
        <v>1853</v>
      </c>
      <c r="F41" s="165" t="s">
        <v>139</v>
      </c>
      <c r="G41" s="201" t="s">
        <v>89</v>
      </c>
      <c r="H41" s="235">
        <v>689.78</v>
      </c>
      <c r="I41" s="224"/>
      <c r="J41" s="172"/>
      <c r="K41" s="79"/>
      <c r="L41" s="79"/>
      <c r="M41" s="79"/>
      <c r="N41" s="79"/>
    </row>
    <row r="42" spans="2:14" s="63" customFormat="1" ht="15" customHeight="1" x14ac:dyDescent="0.25">
      <c r="B42" s="154">
        <v>17</v>
      </c>
      <c r="C42" s="173">
        <v>45502</v>
      </c>
      <c r="D42" s="174">
        <v>45503</v>
      </c>
      <c r="E42" s="162">
        <v>31</v>
      </c>
      <c r="F42" s="163" t="s">
        <v>140</v>
      </c>
      <c r="G42" s="232" t="s">
        <v>88</v>
      </c>
      <c r="H42" s="236">
        <v>3440</v>
      </c>
      <c r="I42" s="171"/>
      <c r="J42" s="172"/>
      <c r="K42" s="79"/>
      <c r="L42" s="79"/>
      <c r="M42" s="79"/>
      <c r="N42" s="79"/>
    </row>
    <row r="43" spans="2:14" s="63" customFormat="1" ht="15" customHeight="1" x14ac:dyDescent="0.25">
      <c r="B43" s="154">
        <v>18</v>
      </c>
      <c r="C43" s="173">
        <v>45503</v>
      </c>
      <c r="D43" s="174">
        <v>45503</v>
      </c>
      <c r="E43" s="162" t="s">
        <v>101</v>
      </c>
      <c r="F43" s="165" t="s">
        <v>141</v>
      </c>
      <c r="G43" s="201" t="s">
        <v>103</v>
      </c>
      <c r="H43" s="220">
        <v>3194.19</v>
      </c>
      <c r="I43" s="171"/>
      <c r="J43" s="206"/>
      <c r="K43" s="79"/>
      <c r="L43" s="79"/>
      <c r="M43" s="79"/>
      <c r="N43" s="79"/>
    </row>
    <row r="44" spans="2:14" s="63" customFormat="1" ht="15" customHeight="1" x14ac:dyDescent="0.25">
      <c r="B44" s="154">
        <v>19</v>
      </c>
      <c r="C44" s="173">
        <v>45503</v>
      </c>
      <c r="D44" s="174">
        <v>45504</v>
      </c>
      <c r="E44" s="162">
        <v>1003</v>
      </c>
      <c r="F44" s="163" t="s">
        <v>142</v>
      </c>
      <c r="G44" s="207" t="s">
        <v>89</v>
      </c>
      <c r="H44" s="236">
        <v>240</v>
      </c>
      <c r="I44" s="233"/>
      <c r="J44" s="172"/>
      <c r="K44" s="79"/>
      <c r="L44" s="79"/>
      <c r="M44" s="79"/>
      <c r="N44" s="79"/>
    </row>
    <row r="45" spans="2:14" s="19" customFormat="1" ht="15" customHeight="1" x14ac:dyDescent="0.25">
      <c r="B45" s="154">
        <v>20</v>
      </c>
      <c r="C45" s="173">
        <v>45503</v>
      </c>
      <c r="D45" s="174">
        <v>45504</v>
      </c>
      <c r="E45" s="162" t="s">
        <v>106</v>
      </c>
      <c r="F45" s="163" t="s">
        <v>107</v>
      </c>
      <c r="G45" s="201" t="s">
        <v>88</v>
      </c>
      <c r="H45" s="237">
        <v>100</v>
      </c>
      <c r="I45" s="233"/>
      <c r="J45" s="172"/>
      <c r="K45" s="79"/>
      <c r="L45" s="79"/>
      <c r="M45" s="79"/>
      <c r="N45" s="79"/>
    </row>
    <row r="46" spans="2:14" s="19" customFormat="1" ht="15" customHeight="1" x14ac:dyDescent="0.25">
      <c r="B46" s="154">
        <v>21</v>
      </c>
      <c r="C46" s="173">
        <v>45503</v>
      </c>
      <c r="D46" s="174">
        <v>45504</v>
      </c>
      <c r="E46" s="162" t="s">
        <v>106</v>
      </c>
      <c r="F46" s="163" t="s">
        <v>107</v>
      </c>
      <c r="G46" s="232" t="s">
        <v>103</v>
      </c>
      <c r="H46" s="222">
        <v>36.47</v>
      </c>
      <c r="I46" s="233"/>
      <c r="J46" s="205"/>
      <c r="K46" s="79"/>
      <c r="L46" s="79"/>
      <c r="M46" s="79"/>
      <c r="N46" s="79"/>
    </row>
    <row r="47" spans="2:14" s="19" customFormat="1" ht="15" customHeight="1" x14ac:dyDescent="0.25">
      <c r="B47" s="154">
        <v>22</v>
      </c>
      <c r="C47" s="202">
        <v>45503</v>
      </c>
      <c r="D47" s="202">
        <v>45504</v>
      </c>
      <c r="E47" s="162" t="s">
        <v>108</v>
      </c>
      <c r="F47" s="163" t="s">
        <v>109</v>
      </c>
      <c r="G47" s="232" t="s">
        <v>103</v>
      </c>
      <c r="H47" s="222">
        <v>291.79000000000002</v>
      </c>
      <c r="I47" s="234"/>
      <c r="J47" s="172"/>
      <c r="K47" s="79"/>
      <c r="L47" s="79"/>
      <c r="M47" s="79"/>
      <c r="N47" s="79"/>
    </row>
    <row r="48" spans="2:14" s="19" customFormat="1" ht="15" customHeight="1" thickBot="1" x14ac:dyDescent="0.3">
      <c r="B48" s="154">
        <v>23</v>
      </c>
      <c r="C48" s="202">
        <v>45504</v>
      </c>
      <c r="D48" s="202">
        <v>45504</v>
      </c>
      <c r="E48" s="162" t="s">
        <v>108</v>
      </c>
      <c r="F48" s="163" t="s">
        <v>110</v>
      </c>
      <c r="G48" s="232" t="s">
        <v>103</v>
      </c>
      <c r="H48" s="222">
        <v>1626.69</v>
      </c>
      <c r="I48" s="233"/>
      <c r="J48" s="208"/>
      <c r="K48" s="79"/>
      <c r="L48" s="79"/>
      <c r="M48" s="79"/>
      <c r="N48" s="79"/>
    </row>
    <row r="49" spans="2:16" ht="16.2" thickBot="1" x14ac:dyDescent="0.35">
      <c r="B49" s="272" t="s">
        <v>18</v>
      </c>
      <c r="C49" s="251"/>
      <c r="D49" s="251"/>
      <c r="E49" s="251"/>
      <c r="F49" s="251"/>
      <c r="G49" s="273"/>
      <c r="H49" s="143">
        <f>SUM(H26:H48)</f>
        <v>15708.180000000002</v>
      </c>
      <c r="I49" s="71"/>
      <c r="J49" s="80"/>
      <c r="K49" s="80"/>
      <c r="L49" s="80"/>
      <c r="M49" s="80"/>
      <c r="N49" s="78">
        <f>SUM(N26:N48)</f>
        <v>0</v>
      </c>
      <c r="P49" s="48">
        <f>N49-H49</f>
        <v>-15708.180000000002</v>
      </c>
    </row>
    <row r="50" spans="2:16" ht="15.6" thickBot="1" x14ac:dyDescent="0.3">
      <c r="B50" s="14"/>
      <c r="C50" s="7"/>
      <c r="D50" s="7"/>
      <c r="E50" s="8"/>
      <c r="F50" s="9"/>
      <c r="G50" s="10"/>
      <c r="H50" s="11"/>
      <c r="N50" s="47">
        <f>SUM(J49:M49)</f>
        <v>0</v>
      </c>
    </row>
    <row r="51" spans="2:16" ht="16.2" thickBot="1" x14ac:dyDescent="0.35">
      <c r="B51" s="274" t="s">
        <v>11</v>
      </c>
      <c r="C51" s="275"/>
      <c r="D51" s="275"/>
      <c r="E51" s="275"/>
      <c r="F51" s="275"/>
      <c r="G51" s="276"/>
      <c r="H51" s="21" t="s">
        <v>19</v>
      </c>
    </row>
    <row r="52" spans="2:16" ht="15" x14ac:dyDescent="0.25">
      <c r="B52" s="262" t="s">
        <v>9</v>
      </c>
      <c r="C52" s="263"/>
      <c r="D52" s="263"/>
      <c r="E52" s="263"/>
      <c r="F52" s="263"/>
      <c r="G52" s="264"/>
      <c r="H52" s="22">
        <f>SUMIF(G26:G48,"Encargos",H26:H48)+SUMIF(G26:G48,"Recursos Humanos",H26:H48)</f>
        <v>5149.1399999999994</v>
      </c>
      <c r="I52" s="46">
        <f>H52/4</f>
        <v>1287.2849999999999</v>
      </c>
      <c r="J52" s="47">
        <v>4546.78</v>
      </c>
      <c r="K52" s="47">
        <v>4546.78</v>
      </c>
      <c r="L52" s="47">
        <v>4546.79</v>
      </c>
      <c r="M52" s="47">
        <v>4546.79</v>
      </c>
      <c r="N52" s="47">
        <f>SUM(J52:M52)</f>
        <v>18187.14</v>
      </c>
    </row>
    <row r="53" spans="2:16" ht="15" x14ac:dyDescent="0.25">
      <c r="B53" s="269" t="s">
        <v>5</v>
      </c>
      <c r="C53" s="270"/>
      <c r="D53" s="270"/>
      <c r="E53" s="270"/>
      <c r="F53" s="270"/>
      <c r="G53" s="271"/>
      <c r="H53" s="23">
        <f>SUMIF(G26:G48,"Material de consumo",H26:H48)</f>
        <v>5135.3</v>
      </c>
      <c r="I53" s="46">
        <f>H53/4</f>
        <v>1283.825</v>
      </c>
      <c r="J53" s="47">
        <v>1636.78</v>
      </c>
      <c r="K53" s="47">
        <v>1636.79</v>
      </c>
      <c r="L53" s="47">
        <v>1636.79</v>
      </c>
      <c r="M53" s="47">
        <v>1636.79</v>
      </c>
      <c r="N53" s="47">
        <f>SUM(J53:M53)</f>
        <v>6547.15</v>
      </c>
    </row>
    <row r="54" spans="2:16" ht="15.6" thickBot="1" x14ac:dyDescent="0.3">
      <c r="B54" s="259" t="s">
        <v>6</v>
      </c>
      <c r="C54" s="260"/>
      <c r="D54" s="260"/>
      <c r="E54" s="260"/>
      <c r="F54" s="260"/>
      <c r="G54" s="261"/>
      <c r="H54" s="24">
        <f>SUMIF(G26:G48,"Serviços de Terceiros",H26:H48)</f>
        <v>5423.74</v>
      </c>
      <c r="I54" s="46">
        <f>H54/4</f>
        <v>1355.9349999999999</v>
      </c>
      <c r="J54" s="47">
        <v>3475.71</v>
      </c>
      <c r="K54" s="47">
        <v>3475.71</v>
      </c>
      <c r="L54" s="47">
        <v>3475.71</v>
      </c>
      <c r="M54" s="47">
        <v>3475.72</v>
      </c>
      <c r="N54" s="47">
        <f>SUM(J54:M54)</f>
        <v>13902.85</v>
      </c>
    </row>
    <row r="55" spans="2:16" ht="16.2" thickBot="1" x14ac:dyDescent="0.35">
      <c r="B55" s="265" t="s">
        <v>17</v>
      </c>
      <c r="C55" s="266"/>
      <c r="D55" s="266"/>
      <c r="E55" s="266"/>
      <c r="F55" s="266"/>
      <c r="G55" s="267"/>
      <c r="H55" s="25">
        <f t="shared" ref="H55:N55" si="0">SUM(H52:H54)</f>
        <v>15708.179999999998</v>
      </c>
      <c r="I55" s="46">
        <f t="shared" si="0"/>
        <v>3927.0449999999996</v>
      </c>
      <c r="J55" s="81">
        <f t="shared" si="0"/>
        <v>9659.27</v>
      </c>
      <c r="K55" s="81">
        <f t="shared" si="0"/>
        <v>9659.2799999999988</v>
      </c>
      <c r="L55" s="81">
        <f t="shared" si="0"/>
        <v>9659.2900000000009</v>
      </c>
      <c r="M55" s="81">
        <f t="shared" si="0"/>
        <v>9659.2999999999993</v>
      </c>
      <c r="N55" s="47">
        <f t="shared" si="0"/>
        <v>38637.14</v>
      </c>
    </row>
    <row r="56" spans="2:16" ht="15.6" x14ac:dyDescent="0.3">
      <c r="B56" s="42"/>
      <c r="C56" s="12"/>
      <c r="D56" s="12"/>
      <c r="E56" s="12"/>
      <c r="F56" s="13"/>
      <c r="G56" s="115"/>
      <c r="H56" s="26"/>
    </row>
    <row r="57" spans="2:16" ht="15.6" x14ac:dyDescent="0.3">
      <c r="B57" s="43"/>
      <c r="C57" s="98"/>
      <c r="D57" s="98"/>
      <c r="E57" s="98"/>
      <c r="F57" s="98"/>
      <c r="G57" s="115"/>
      <c r="H57" s="26"/>
    </row>
    <row r="58" spans="2:16" ht="18" customHeight="1" x14ac:dyDescent="0.25">
      <c r="B58" s="244" t="s">
        <v>147</v>
      </c>
      <c r="C58" s="244"/>
      <c r="D58" s="244"/>
      <c r="E58" s="244"/>
      <c r="F58" s="95"/>
      <c r="G58" s="116"/>
      <c r="H58" s="28"/>
    </row>
    <row r="59" spans="2:16" ht="38.25" customHeight="1" x14ac:dyDescent="0.25">
      <c r="B59" s="268" t="s">
        <v>33</v>
      </c>
      <c r="C59" s="268"/>
      <c r="D59" s="268"/>
      <c r="E59" s="268"/>
      <c r="F59" s="268"/>
      <c r="G59" s="268"/>
      <c r="H59" s="268"/>
    </row>
    <row r="60" spans="2:16" ht="18" customHeight="1" x14ac:dyDescent="0.25">
      <c r="B60" s="97"/>
      <c r="C60" s="97"/>
      <c r="D60" s="97"/>
      <c r="E60" s="97"/>
      <c r="F60" s="97"/>
      <c r="G60" s="117"/>
      <c r="H60" s="29"/>
    </row>
    <row r="61" spans="2:16" ht="18" customHeight="1" x14ac:dyDescent="0.25">
      <c r="B61" s="97"/>
      <c r="C61" s="4"/>
      <c r="D61" s="4"/>
      <c r="E61" s="97"/>
      <c r="F61" s="97"/>
      <c r="G61" s="257"/>
      <c r="H61" s="257"/>
    </row>
    <row r="62" spans="2:16" ht="18" customHeight="1" x14ac:dyDescent="0.25">
      <c r="B62" s="247" t="s">
        <v>146</v>
      </c>
      <c r="C62" s="247"/>
      <c r="D62" s="247"/>
      <c r="E62" s="247"/>
      <c r="F62" s="247"/>
      <c r="G62" s="256"/>
      <c r="H62" s="256"/>
    </row>
    <row r="63" spans="2:16" ht="18" customHeight="1" x14ac:dyDescent="0.25">
      <c r="B63" s="44"/>
      <c r="C63" s="95"/>
      <c r="D63" s="95"/>
      <c r="E63" s="95"/>
      <c r="F63" s="95"/>
      <c r="G63" s="258"/>
      <c r="H63" s="258"/>
    </row>
    <row r="64" spans="2:16" ht="18" customHeight="1" x14ac:dyDescent="0.25">
      <c r="B64" s="44"/>
      <c r="C64" s="95"/>
      <c r="D64" s="95"/>
      <c r="E64" s="95"/>
      <c r="F64" s="95"/>
      <c r="G64" s="258"/>
      <c r="H64" s="258"/>
    </row>
    <row r="65" spans="2:8" ht="18" customHeight="1" x14ac:dyDescent="0.25">
      <c r="B65" s="44"/>
      <c r="C65" s="95"/>
      <c r="D65" s="95"/>
      <c r="E65" s="95"/>
      <c r="F65" s="95"/>
      <c r="G65" s="254"/>
      <c r="H65" s="254"/>
    </row>
    <row r="66" spans="2:8" ht="18" customHeight="1" x14ac:dyDescent="0.3">
      <c r="B66" s="44"/>
      <c r="C66" s="95"/>
      <c r="D66" s="95"/>
      <c r="E66" s="95"/>
      <c r="F66" s="95"/>
      <c r="G66" s="255"/>
      <c r="H66" s="255"/>
    </row>
    <row r="67" spans="2:8" ht="15" customHeight="1" x14ac:dyDescent="0.25">
      <c r="E67" s="3" t="s">
        <v>7</v>
      </c>
      <c r="F67" s="36" t="s">
        <v>10</v>
      </c>
      <c r="G67" s="256"/>
      <c r="H67" s="256"/>
    </row>
    <row r="68" spans="2:8" ht="12.9" customHeight="1" x14ac:dyDescent="0.25">
      <c r="F68" s="110" t="s">
        <v>79</v>
      </c>
      <c r="G68" s="257"/>
      <c r="H68" s="257"/>
    </row>
    <row r="69" spans="2:8" ht="12.9" customHeight="1" x14ac:dyDescent="0.25">
      <c r="F69" s="109" t="s">
        <v>50</v>
      </c>
      <c r="G69" s="256"/>
      <c r="H69" s="256"/>
    </row>
    <row r="70" spans="2:8" ht="12.9" customHeight="1" x14ac:dyDescent="0.25">
      <c r="F70" s="109" t="s">
        <v>80</v>
      </c>
      <c r="G70" s="258"/>
      <c r="H70" s="258"/>
    </row>
    <row r="71" spans="2:8" ht="12.9" customHeight="1" x14ac:dyDescent="0.25">
      <c r="G71" s="258"/>
      <c r="H71" s="258"/>
    </row>
    <row r="72" spans="2:8" ht="18" customHeight="1" x14ac:dyDescent="0.25">
      <c r="G72" s="254"/>
      <c r="H72" s="254"/>
    </row>
    <row r="73" spans="2:8" ht="18" customHeight="1" x14ac:dyDescent="0.3">
      <c r="G73" s="255"/>
      <c r="H73" s="255"/>
    </row>
    <row r="74" spans="2:8" ht="18" customHeight="1" x14ac:dyDescent="0.25">
      <c r="G74" s="138"/>
      <c r="H74" s="34"/>
    </row>
    <row r="75" spans="2:8" ht="18" customHeight="1" x14ac:dyDescent="0.25">
      <c r="G75" s="138"/>
      <c r="H75" s="34"/>
    </row>
    <row r="76" spans="2:8" ht="18" customHeight="1" x14ac:dyDescent="0.25">
      <c r="G76" s="138"/>
      <c r="H76" s="34"/>
    </row>
    <row r="77" spans="2:8" ht="18" customHeight="1" x14ac:dyDescent="0.25">
      <c r="G77" s="138"/>
      <c r="H77" s="34"/>
    </row>
    <row r="78" spans="2:8" ht="18" customHeight="1" x14ac:dyDescent="0.25">
      <c r="G78" s="138"/>
      <c r="H78" s="34"/>
    </row>
    <row r="79" spans="2:8" ht="18" customHeight="1" x14ac:dyDescent="0.25">
      <c r="G79" s="138"/>
      <c r="H79" s="34"/>
    </row>
  </sheetData>
  <autoFilter ref="G25:G55"/>
  <sortState ref="C26:N46">
    <sortCondition ref="D26:D46"/>
  </sortState>
  <mergeCells count="38">
    <mergeCell ref="G71:H71"/>
    <mergeCell ref="G72:H72"/>
    <mergeCell ref="G73:H73"/>
    <mergeCell ref="G65:H65"/>
    <mergeCell ref="G66:H66"/>
    <mergeCell ref="G67:H67"/>
    <mergeCell ref="G68:H68"/>
    <mergeCell ref="G69:H69"/>
    <mergeCell ref="G70:H70"/>
    <mergeCell ref="G64:H64"/>
    <mergeCell ref="B58:E58"/>
    <mergeCell ref="B59:H59"/>
    <mergeCell ref="G61:H61"/>
    <mergeCell ref="B62:F62"/>
    <mergeCell ref="G62:H62"/>
    <mergeCell ref="G63:H63"/>
    <mergeCell ref="B51:G51"/>
    <mergeCell ref="B52:G52"/>
    <mergeCell ref="B53:G53"/>
    <mergeCell ref="B54:G54"/>
    <mergeCell ref="B55:G55"/>
    <mergeCell ref="B21:F21"/>
    <mergeCell ref="B22:F22"/>
    <mergeCell ref="B23:H23"/>
    <mergeCell ref="B20:D20"/>
    <mergeCell ref="B49:G49"/>
    <mergeCell ref="B17:H17"/>
    <mergeCell ref="B5:H5"/>
    <mergeCell ref="B6:H6"/>
    <mergeCell ref="B8:H8"/>
    <mergeCell ref="B9:H9"/>
    <mergeCell ref="B10:H10"/>
    <mergeCell ref="B11:H11"/>
    <mergeCell ref="B12:H12"/>
    <mergeCell ref="B13:H13"/>
    <mergeCell ref="B14:H14"/>
    <mergeCell ref="B15:H15"/>
    <mergeCell ref="B16:F16"/>
  </mergeCells>
  <pageMargins left="0.25" right="0.25" top="0.75" bottom="0.75" header="0.3" footer="0.3"/>
  <pageSetup paperSize="9" scale="61" fitToHeight="0" orientation="portrait" horizontalDpi="360" verticalDpi="360" r:id="rId1"/>
  <headerFooter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5:P73"/>
  <sheetViews>
    <sheetView showGridLines="0" tabSelected="1" topLeftCell="A11" zoomScaleSheetLayoutView="100" zoomScalePageLayoutView="55" workbookViewId="0">
      <selection activeCell="H21" sqref="H21"/>
    </sheetView>
  </sheetViews>
  <sheetFormatPr defaultColWidth="9.109375" defaultRowHeight="18" customHeight="1" x14ac:dyDescent="0.25"/>
  <cols>
    <col min="1" max="1" width="4.33203125" style="2" customWidth="1"/>
    <col min="2" max="2" width="7.33203125" style="45" customWidth="1"/>
    <col min="3" max="3" width="12.6640625" style="5" bestFit="1" customWidth="1"/>
    <col min="4" max="4" width="16.109375" style="5" bestFit="1" customWidth="1"/>
    <col min="5" max="5" width="12.88671875" style="2" customWidth="1"/>
    <col min="6" max="6" width="54.33203125" style="2" customWidth="1"/>
    <col min="7" max="7" width="25.5546875" style="118" customWidth="1"/>
    <col min="8" max="8" width="21.109375" style="121" bestFit="1" customWidth="1"/>
    <col min="9" max="9" width="14.5546875" style="46" bestFit="1" customWidth="1"/>
    <col min="10" max="13" width="14.5546875" style="47" bestFit="1" customWidth="1"/>
    <col min="14" max="14" width="15.88671875" style="47" bestFit="1" customWidth="1"/>
    <col min="15" max="15" width="9.109375" style="2"/>
    <col min="16" max="16" width="15.88671875" style="2" bestFit="1" customWidth="1"/>
    <col min="17" max="16384" width="9.109375" style="2"/>
  </cols>
  <sheetData>
    <row r="5" spans="2:8" ht="18" customHeight="1" x14ac:dyDescent="0.25">
      <c r="B5" s="245" t="s">
        <v>0</v>
      </c>
      <c r="C5" s="245"/>
      <c r="D5" s="245"/>
      <c r="E5" s="245"/>
      <c r="F5" s="245"/>
      <c r="G5" s="245"/>
      <c r="H5" s="245"/>
    </row>
    <row r="6" spans="2:8" ht="18" customHeight="1" x14ac:dyDescent="0.25">
      <c r="B6" s="245" t="s">
        <v>1</v>
      </c>
      <c r="C6" s="245"/>
      <c r="D6" s="245"/>
      <c r="E6" s="245"/>
      <c r="F6" s="245"/>
      <c r="G6" s="245"/>
      <c r="H6" s="245"/>
    </row>
    <row r="7" spans="2:8" ht="18" customHeight="1" x14ac:dyDescent="0.25">
      <c r="B7" s="41"/>
      <c r="C7" s="1"/>
      <c r="D7" s="1"/>
      <c r="E7" s="94"/>
      <c r="F7" s="94"/>
      <c r="G7" s="137"/>
      <c r="H7" s="15"/>
    </row>
    <row r="8" spans="2:8" ht="15" customHeight="1" x14ac:dyDescent="0.3">
      <c r="B8" s="246" t="s">
        <v>30</v>
      </c>
      <c r="C8" s="246"/>
      <c r="D8" s="246"/>
      <c r="E8" s="246"/>
      <c r="F8" s="246"/>
      <c r="G8" s="246"/>
      <c r="H8" s="246"/>
    </row>
    <row r="9" spans="2:8" ht="15" customHeight="1" x14ac:dyDescent="0.3">
      <c r="B9" s="246" t="s">
        <v>51</v>
      </c>
      <c r="C9" s="246"/>
      <c r="D9" s="246"/>
      <c r="E9" s="246"/>
      <c r="F9" s="246"/>
      <c r="G9" s="246"/>
      <c r="H9" s="246"/>
    </row>
    <row r="10" spans="2:8" ht="15" customHeight="1" x14ac:dyDescent="0.3">
      <c r="B10" s="246" t="s">
        <v>36</v>
      </c>
      <c r="C10" s="246"/>
      <c r="D10" s="246"/>
      <c r="E10" s="246"/>
      <c r="F10" s="246"/>
      <c r="G10" s="246"/>
      <c r="H10" s="246"/>
    </row>
    <row r="11" spans="2:8" ht="15" customHeight="1" x14ac:dyDescent="0.3">
      <c r="B11" s="247" t="s">
        <v>42</v>
      </c>
      <c r="C11" s="247"/>
      <c r="D11" s="247"/>
      <c r="E11" s="247"/>
      <c r="F11" s="247"/>
      <c r="G11" s="247"/>
      <c r="H11" s="247"/>
    </row>
    <row r="12" spans="2:8" ht="15" customHeight="1" x14ac:dyDescent="0.3">
      <c r="B12" s="246" t="s">
        <v>82</v>
      </c>
      <c r="C12" s="246"/>
      <c r="D12" s="246"/>
      <c r="E12" s="246"/>
      <c r="F12" s="246"/>
      <c r="G12" s="246"/>
      <c r="H12" s="246"/>
    </row>
    <row r="13" spans="2:8" ht="15" customHeight="1" x14ac:dyDescent="0.3">
      <c r="B13" s="246" t="s">
        <v>83</v>
      </c>
      <c r="C13" s="246"/>
      <c r="D13" s="246"/>
      <c r="E13" s="246"/>
      <c r="F13" s="246"/>
      <c r="G13" s="246"/>
      <c r="H13" s="246"/>
    </row>
    <row r="14" spans="2:8" ht="15" customHeight="1" x14ac:dyDescent="0.3">
      <c r="B14" s="246" t="s">
        <v>39</v>
      </c>
      <c r="C14" s="246"/>
      <c r="D14" s="246"/>
      <c r="E14" s="246"/>
      <c r="F14" s="246"/>
      <c r="G14" s="246"/>
      <c r="H14" s="246"/>
    </row>
    <row r="15" spans="2:8" ht="15" customHeight="1" x14ac:dyDescent="0.3">
      <c r="B15" s="246" t="s">
        <v>40</v>
      </c>
      <c r="C15" s="246"/>
      <c r="D15" s="246"/>
      <c r="E15" s="246"/>
      <c r="F15" s="246"/>
      <c r="G15" s="246"/>
      <c r="H15" s="246"/>
    </row>
    <row r="16" spans="2:8" ht="15" customHeight="1" x14ac:dyDescent="0.3">
      <c r="B16" s="248" t="s">
        <v>76</v>
      </c>
      <c r="C16" s="248"/>
      <c r="D16" s="248"/>
      <c r="E16" s="248"/>
      <c r="F16" s="248"/>
      <c r="G16" s="111"/>
      <c r="H16" s="119"/>
    </row>
    <row r="17" spans="2:14" ht="15" customHeight="1" x14ac:dyDescent="0.25">
      <c r="B17" s="244" t="s">
        <v>94</v>
      </c>
      <c r="C17" s="244"/>
      <c r="D17" s="244"/>
      <c r="E17" s="244"/>
      <c r="F17" s="244"/>
      <c r="G17" s="244"/>
      <c r="H17" s="244"/>
    </row>
    <row r="18" spans="2:14" ht="15" customHeight="1" x14ac:dyDescent="0.25">
      <c r="B18" s="244" t="s">
        <v>14</v>
      </c>
      <c r="C18" s="244"/>
      <c r="D18" s="244"/>
      <c r="E18" s="244"/>
      <c r="F18" s="244"/>
      <c r="G18" s="30">
        <v>45483</v>
      </c>
      <c r="H18" s="15"/>
    </row>
    <row r="19" spans="2:14" ht="15" customHeight="1" x14ac:dyDescent="0.3">
      <c r="B19" s="244" t="s">
        <v>20</v>
      </c>
      <c r="C19" s="244"/>
      <c r="D19" s="244"/>
      <c r="E19" s="244"/>
      <c r="F19" s="244"/>
      <c r="G19" s="112">
        <v>18525</v>
      </c>
      <c r="H19" s="120"/>
    </row>
    <row r="20" spans="2:14" ht="15" customHeight="1" x14ac:dyDescent="0.3">
      <c r="B20" s="244" t="s">
        <v>59</v>
      </c>
      <c r="C20" s="244"/>
      <c r="D20" s="244"/>
      <c r="E20" s="133"/>
      <c r="F20" s="133"/>
      <c r="G20" s="112">
        <f>[1]Guapiaçu!$G$22-[1]Guapiaçu!$H$50</f>
        <v>48670.92</v>
      </c>
      <c r="H20" s="18"/>
    </row>
    <row r="21" spans="2:14" ht="15" customHeight="1" x14ac:dyDescent="0.25">
      <c r="B21" s="244" t="s">
        <v>16</v>
      </c>
      <c r="C21" s="244"/>
      <c r="D21" s="244"/>
      <c r="E21" s="244"/>
      <c r="F21" s="244"/>
      <c r="G21" s="113">
        <v>122.49</v>
      </c>
    </row>
    <row r="22" spans="2:14" ht="15" customHeight="1" x14ac:dyDescent="0.25">
      <c r="B22" s="252" t="s">
        <v>7</v>
      </c>
      <c r="C22" s="252"/>
      <c r="D22" s="252"/>
      <c r="E22" s="252"/>
      <c r="F22" s="252"/>
      <c r="G22" s="113">
        <f>SUM(G19:G21)</f>
        <v>67318.41</v>
      </c>
    </row>
    <row r="23" spans="2:14" ht="28.5" customHeight="1" x14ac:dyDescent="0.25">
      <c r="B23" s="253" t="s">
        <v>53</v>
      </c>
      <c r="C23" s="253"/>
      <c r="D23" s="253"/>
      <c r="E23" s="253"/>
      <c r="F23" s="253"/>
      <c r="G23" s="253"/>
      <c r="H23" s="253"/>
    </row>
    <row r="24" spans="2:14" ht="15.6" thickBot="1" x14ac:dyDescent="0.3">
      <c r="B24" s="96"/>
      <c r="C24" s="96"/>
      <c r="D24" s="96"/>
      <c r="E24" s="96"/>
      <c r="F24" s="96"/>
      <c r="G24" s="114"/>
      <c r="H24" s="122"/>
    </row>
    <row r="25" spans="2:14" ht="54.75" customHeight="1" thickBot="1" x14ac:dyDescent="0.35">
      <c r="B25" s="53" t="s">
        <v>8</v>
      </c>
      <c r="C25" s="54" t="s">
        <v>21</v>
      </c>
      <c r="D25" s="54" t="s">
        <v>22</v>
      </c>
      <c r="E25" s="53" t="s">
        <v>2</v>
      </c>
      <c r="F25" s="53" t="s">
        <v>3</v>
      </c>
      <c r="G25" s="55" t="s">
        <v>4</v>
      </c>
      <c r="H25" s="148" t="s">
        <v>13</v>
      </c>
      <c r="I25" s="65" t="s">
        <v>31</v>
      </c>
      <c r="J25" s="74" t="s">
        <v>23</v>
      </c>
      <c r="K25" s="75" t="s">
        <v>24</v>
      </c>
      <c r="L25" s="76" t="s">
        <v>25</v>
      </c>
      <c r="M25" s="77" t="s">
        <v>26</v>
      </c>
      <c r="N25" s="82" t="s">
        <v>27</v>
      </c>
    </row>
    <row r="26" spans="2:14" s="63" customFormat="1" ht="15" customHeight="1" x14ac:dyDescent="0.25">
      <c r="B26" s="91">
        <v>1</v>
      </c>
      <c r="C26" s="161">
        <v>45483</v>
      </c>
      <c r="D26" s="161">
        <v>45483</v>
      </c>
      <c r="E26" s="162">
        <v>31451</v>
      </c>
      <c r="F26" s="163" t="s">
        <v>90</v>
      </c>
      <c r="G26" s="226" t="s">
        <v>89</v>
      </c>
      <c r="H26" s="218">
        <v>692.68</v>
      </c>
      <c r="I26" s="164"/>
      <c r="J26" s="160"/>
      <c r="K26" s="79"/>
      <c r="L26" s="79"/>
      <c r="M26" s="79"/>
      <c r="N26" s="79"/>
    </row>
    <row r="27" spans="2:14" s="63" customFormat="1" ht="15" customHeight="1" x14ac:dyDescent="0.25">
      <c r="B27" s="91">
        <v>2</v>
      </c>
      <c r="C27" s="161">
        <v>45492</v>
      </c>
      <c r="D27" s="161">
        <v>45492</v>
      </c>
      <c r="E27" s="162" t="s">
        <v>91</v>
      </c>
      <c r="F27" s="165" t="s">
        <v>92</v>
      </c>
      <c r="G27" s="180" t="s">
        <v>88</v>
      </c>
      <c r="H27" s="220">
        <v>1500</v>
      </c>
      <c r="I27" s="167"/>
      <c r="J27" s="160"/>
      <c r="K27" s="79"/>
      <c r="L27" s="79"/>
      <c r="M27" s="79"/>
      <c r="N27" s="79"/>
    </row>
    <row r="28" spans="2:14" s="63" customFormat="1" ht="15" customHeight="1" x14ac:dyDescent="0.25">
      <c r="B28" s="91">
        <v>3</v>
      </c>
      <c r="C28" s="161">
        <v>45492</v>
      </c>
      <c r="D28" s="161">
        <v>45492</v>
      </c>
      <c r="E28" s="162">
        <v>31523</v>
      </c>
      <c r="F28" s="165" t="s">
        <v>90</v>
      </c>
      <c r="G28" s="180" t="s">
        <v>89</v>
      </c>
      <c r="H28" s="220">
        <v>790.41</v>
      </c>
      <c r="I28" s="169"/>
      <c r="J28" s="160"/>
      <c r="K28" s="79"/>
      <c r="L28" s="79"/>
      <c r="M28" s="79"/>
      <c r="N28" s="79"/>
    </row>
    <row r="29" spans="2:14" s="63" customFormat="1" ht="15" customHeight="1" x14ac:dyDescent="0.25">
      <c r="B29" s="91">
        <v>4</v>
      </c>
      <c r="C29" s="161">
        <v>45477</v>
      </c>
      <c r="D29" s="161">
        <v>45495</v>
      </c>
      <c r="E29" s="162">
        <v>5558</v>
      </c>
      <c r="F29" s="165" t="s">
        <v>93</v>
      </c>
      <c r="G29" s="180" t="s">
        <v>89</v>
      </c>
      <c r="H29" s="220">
        <v>828.45</v>
      </c>
      <c r="I29" s="167"/>
      <c r="J29" s="158"/>
      <c r="K29" s="79"/>
      <c r="L29" s="79"/>
      <c r="M29" s="79"/>
      <c r="N29" s="79"/>
    </row>
    <row r="30" spans="2:14" s="63" customFormat="1" ht="14.4" customHeight="1" x14ac:dyDescent="0.25">
      <c r="B30" s="91">
        <v>5</v>
      </c>
      <c r="C30" s="161">
        <v>45484</v>
      </c>
      <c r="D30" s="161">
        <v>45495</v>
      </c>
      <c r="E30" s="162">
        <v>5576</v>
      </c>
      <c r="F30" s="165" t="s">
        <v>93</v>
      </c>
      <c r="G30" s="180" t="s">
        <v>89</v>
      </c>
      <c r="H30" s="220">
        <v>809.39</v>
      </c>
      <c r="I30" s="170"/>
      <c r="J30" s="158"/>
      <c r="K30" s="79"/>
      <c r="L30" s="79"/>
      <c r="M30" s="79"/>
      <c r="N30" s="79"/>
    </row>
    <row r="31" spans="2:14" s="63" customFormat="1" ht="14.4" customHeight="1" x14ac:dyDescent="0.25">
      <c r="B31" s="91">
        <v>6</v>
      </c>
      <c r="C31" s="161">
        <v>45491</v>
      </c>
      <c r="D31" s="161">
        <v>45495</v>
      </c>
      <c r="E31" s="162">
        <v>5593</v>
      </c>
      <c r="F31" s="165" t="s">
        <v>93</v>
      </c>
      <c r="G31" s="180" t="s">
        <v>89</v>
      </c>
      <c r="H31" s="220">
        <v>778.77</v>
      </c>
      <c r="I31" s="164"/>
      <c r="J31" s="157"/>
      <c r="K31" s="79"/>
      <c r="L31" s="79"/>
      <c r="M31" s="79"/>
      <c r="N31" s="79"/>
    </row>
    <row r="32" spans="2:14" s="63" customFormat="1" ht="14.4" customHeight="1" x14ac:dyDescent="0.25">
      <c r="B32" s="91">
        <v>7</v>
      </c>
      <c r="C32" s="161">
        <v>45499</v>
      </c>
      <c r="D32" s="161">
        <v>45499</v>
      </c>
      <c r="E32" s="162">
        <v>406398</v>
      </c>
      <c r="F32" s="165" t="s">
        <v>96</v>
      </c>
      <c r="G32" s="180" t="s">
        <v>88</v>
      </c>
      <c r="H32" s="220">
        <v>2209.1999999999998</v>
      </c>
      <c r="I32" s="167"/>
      <c r="J32" s="159"/>
      <c r="K32" s="79"/>
      <c r="L32" s="79"/>
      <c r="M32" s="79"/>
      <c r="N32" s="79"/>
    </row>
    <row r="33" spans="2:16" s="63" customFormat="1" ht="14.4" customHeight="1" x14ac:dyDescent="0.25">
      <c r="B33" s="91">
        <v>8</v>
      </c>
      <c r="C33" s="161">
        <v>45499</v>
      </c>
      <c r="D33" s="161">
        <v>45499</v>
      </c>
      <c r="E33" s="162">
        <v>394049</v>
      </c>
      <c r="F33" s="165" t="s">
        <v>97</v>
      </c>
      <c r="G33" s="180" t="s">
        <v>88</v>
      </c>
      <c r="H33" s="220">
        <v>2555</v>
      </c>
      <c r="I33" s="167"/>
      <c r="J33" s="159"/>
      <c r="K33" s="79"/>
      <c r="L33" s="79"/>
      <c r="M33" s="79"/>
      <c r="N33" s="79"/>
    </row>
    <row r="34" spans="2:16" s="63" customFormat="1" ht="14.4" customHeight="1" x14ac:dyDescent="0.25">
      <c r="B34" s="91">
        <v>9</v>
      </c>
      <c r="C34" s="161">
        <v>45499</v>
      </c>
      <c r="D34" s="161">
        <v>45499</v>
      </c>
      <c r="E34" s="162">
        <v>364122</v>
      </c>
      <c r="F34" s="165" t="s">
        <v>98</v>
      </c>
      <c r="G34" s="180" t="s">
        <v>88</v>
      </c>
      <c r="H34" s="218">
        <v>237.98</v>
      </c>
      <c r="I34" s="164"/>
      <c r="J34" s="159"/>
      <c r="K34" s="79"/>
      <c r="L34" s="79"/>
      <c r="M34" s="79"/>
      <c r="N34" s="79"/>
    </row>
    <row r="35" spans="2:16" s="63" customFormat="1" ht="14.4" customHeight="1" x14ac:dyDescent="0.25">
      <c r="B35" s="91">
        <v>10</v>
      </c>
      <c r="C35" s="161">
        <v>45499</v>
      </c>
      <c r="D35" s="161">
        <v>45499</v>
      </c>
      <c r="E35" s="162">
        <v>368806</v>
      </c>
      <c r="F35" s="165" t="s">
        <v>99</v>
      </c>
      <c r="G35" s="180" t="s">
        <v>88</v>
      </c>
      <c r="H35" s="218">
        <v>113.02</v>
      </c>
      <c r="I35" s="164"/>
      <c r="J35" s="159"/>
      <c r="K35" s="79"/>
      <c r="L35" s="79"/>
      <c r="M35" s="79"/>
      <c r="N35" s="79"/>
    </row>
    <row r="36" spans="2:16" s="63" customFormat="1" ht="15" customHeight="1" x14ac:dyDescent="0.25">
      <c r="B36" s="91">
        <v>11</v>
      </c>
      <c r="C36" s="161">
        <v>45498</v>
      </c>
      <c r="D36" s="161">
        <v>45502</v>
      </c>
      <c r="E36" s="162">
        <v>5609</v>
      </c>
      <c r="F36" s="165" t="s">
        <v>93</v>
      </c>
      <c r="G36" s="180" t="s">
        <v>89</v>
      </c>
      <c r="H36" s="220">
        <v>1065.82</v>
      </c>
      <c r="I36" s="164"/>
      <c r="J36" s="159"/>
      <c r="K36" s="79"/>
      <c r="L36" s="79"/>
      <c r="M36" s="79"/>
      <c r="N36" s="79"/>
    </row>
    <row r="37" spans="2:16" s="63" customFormat="1" ht="15" customHeight="1" x14ac:dyDescent="0.25">
      <c r="B37" s="211">
        <v>12</v>
      </c>
      <c r="C37" s="212">
        <v>45503</v>
      </c>
      <c r="D37" s="212">
        <v>45503</v>
      </c>
      <c r="E37" s="213">
        <v>131</v>
      </c>
      <c r="F37" s="214" t="s">
        <v>100</v>
      </c>
      <c r="G37" s="238" t="s">
        <v>88</v>
      </c>
      <c r="H37" s="222">
        <v>3500</v>
      </c>
      <c r="I37" s="171"/>
      <c r="J37" s="159"/>
      <c r="K37" s="79"/>
      <c r="L37" s="79"/>
      <c r="M37" s="79"/>
      <c r="N37" s="79"/>
    </row>
    <row r="38" spans="2:16" s="63" customFormat="1" ht="15" customHeight="1" x14ac:dyDescent="0.25">
      <c r="B38" s="154">
        <v>13</v>
      </c>
      <c r="C38" s="215">
        <v>45503</v>
      </c>
      <c r="D38" s="215">
        <v>45503</v>
      </c>
      <c r="E38" s="216" t="s">
        <v>101</v>
      </c>
      <c r="F38" s="217" t="s">
        <v>102</v>
      </c>
      <c r="G38" s="239" t="s">
        <v>103</v>
      </c>
      <c r="H38" s="218">
        <v>2472.3000000000002</v>
      </c>
      <c r="I38" s="171"/>
      <c r="J38" s="159"/>
      <c r="K38" s="79"/>
      <c r="L38" s="79"/>
      <c r="M38" s="79"/>
      <c r="N38" s="79"/>
    </row>
    <row r="39" spans="2:16" s="63" customFormat="1" ht="15" customHeight="1" x14ac:dyDescent="0.25">
      <c r="B39" s="154">
        <v>14</v>
      </c>
      <c r="C39" s="215">
        <v>45503</v>
      </c>
      <c r="D39" s="215">
        <v>45503</v>
      </c>
      <c r="E39" s="216" t="s">
        <v>101</v>
      </c>
      <c r="F39" s="217" t="s">
        <v>104</v>
      </c>
      <c r="G39" s="239" t="s">
        <v>103</v>
      </c>
      <c r="H39" s="218">
        <v>1477.27</v>
      </c>
      <c r="I39" s="171"/>
      <c r="J39" s="159"/>
      <c r="K39" s="79"/>
      <c r="L39" s="79"/>
      <c r="M39" s="79"/>
      <c r="N39" s="79"/>
    </row>
    <row r="40" spans="2:16" s="63" customFormat="1" ht="15" customHeight="1" x14ac:dyDescent="0.25">
      <c r="B40" s="154">
        <v>15</v>
      </c>
      <c r="C40" s="215">
        <v>45503</v>
      </c>
      <c r="D40" s="219">
        <v>45504</v>
      </c>
      <c r="E40" s="216">
        <v>355</v>
      </c>
      <c r="F40" s="217" t="s">
        <v>105</v>
      </c>
      <c r="G40" s="239" t="s">
        <v>88</v>
      </c>
      <c r="H40" s="220">
        <v>2100</v>
      </c>
      <c r="I40" s="171"/>
      <c r="J40" s="168"/>
      <c r="K40" s="79"/>
      <c r="L40" s="79"/>
      <c r="M40" s="79"/>
      <c r="N40" s="79"/>
    </row>
    <row r="41" spans="2:16" s="63" customFormat="1" ht="15" customHeight="1" x14ac:dyDescent="0.25">
      <c r="B41" s="154">
        <v>16</v>
      </c>
      <c r="C41" s="215">
        <v>45503</v>
      </c>
      <c r="D41" s="219">
        <v>45504</v>
      </c>
      <c r="E41" s="216" t="s">
        <v>106</v>
      </c>
      <c r="F41" s="221" t="s">
        <v>107</v>
      </c>
      <c r="G41" s="240" t="s">
        <v>103</v>
      </c>
      <c r="H41" s="222">
        <v>44.18</v>
      </c>
      <c r="I41" s="171"/>
      <c r="J41" s="172"/>
      <c r="K41" s="79"/>
      <c r="L41" s="79"/>
      <c r="M41" s="79"/>
      <c r="N41" s="79"/>
    </row>
    <row r="42" spans="2:16" s="63" customFormat="1" ht="15" customHeight="1" x14ac:dyDescent="0.25">
      <c r="B42" s="154">
        <v>17</v>
      </c>
      <c r="C42" s="215">
        <v>45503</v>
      </c>
      <c r="D42" s="219">
        <v>45504</v>
      </c>
      <c r="E42" s="216" t="s">
        <v>108</v>
      </c>
      <c r="F42" s="217" t="s">
        <v>109</v>
      </c>
      <c r="G42" s="239" t="s">
        <v>103</v>
      </c>
      <c r="H42" s="222">
        <v>353.47</v>
      </c>
      <c r="I42" s="169"/>
      <c r="J42" s="172"/>
      <c r="K42" s="79"/>
      <c r="L42" s="79"/>
      <c r="M42" s="79"/>
      <c r="N42" s="79"/>
    </row>
    <row r="43" spans="2:16" s="63" customFormat="1" ht="15" customHeight="1" x14ac:dyDescent="0.25">
      <c r="B43" s="154">
        <v>18</v>
      </c>
      <c r="C43" s="215">
        <v>45504</v>
      </c>
      <c r="D43" s="219">
        <v>45504</v>
      </c>
      <c r="E43" s="216" t="s">
        <v>108</v>
      </c>
      <c r="F43" s="217" t="s">
        <v>110</v>
      </c>
      <c r="G43" s="239" t="s">
        <v>103</v>
      </c>
      <c r="H43" s="222">
        <v>1585.4</v>
      </c>
      <c r="I43" s="167"/>
      <c r="J43" s="172"/>
      <c r="K43" s="79"/>
      <c r="L43" s="79"/>
      <c r="M43" s="79"/>
      <c r="N43" s="79"/>
    </row>
    <row r="44" spans="2:16" ht="15.6" x14ac:dyDescent="0.3">
      <c r="B44" s="277" t="s">
        <v>18</v>
      </c>
      <c r="C44" s="277"/>
      <c r="D44" s="277"/>
      <c r="E44" s="277"/>
      <c r="F44" s="277"/>
      <c r="G44" s="278"/>
      <c r="H44" s="150">
        <f>SUM(H26:H43)</f>
        <v>23113.340000000004</v>
      </c>
      <c r="I44" s="149"/>
      <c r="J44" s="80"/>
      <c r="K44" s="80"/>
      <c r="L44" s="80"/>
      <c r="M44" s="80"/>
      <c r="N44" s="78"/>
      <c r="P44" s="48">
        <f>N44-H44</f>
        <v>-23113.340000000004</v>
      </c>
    </row>
    <row r="45" spans="2:16" ht="15.6" thickBot="1" x14ac:dyDescent="0.3">
      <c r="B45" s="14"/>
      <c r="C45" s="7"/>
      <c r="D45" s="7"/>
      <c r="E45" s="8"/>
      <c r="F45" s="9"/>
      <c r="G45" s="10"/>
      <c r="H45" s="11"/>
      <c r="N45" s="47">
        <f>SUM(J44:M44)</f>
        <v>0</v>
      </c>
    </row>
    <row r="46" spans="2:16" ht="16.2" thickBot="1" x14ac:dyDescent="0.35">
      <c r="B46" s="274" t="s">
        <v>75</v>
      </c>
      <c r="C46" s="275"/>
      <c r="D46" s="275"/>
      <c r="E46" s="275"/>
      <c r="F46" s="275"/>
      <c r="G46" s="276"/>
      <c r="H46" s="21" t="s">
        <v>19</v>
      </c>
    </row>
    <row r="47" spans="2:16" ht="15" x14ac:dyDescent="0.25">
      <c r="B47" s="262" t="s">
        <v>9</v>
      </c>
      <c r="C47" s="263"/>
      <c r="D47" s="263"/>
      <c r="E47" s="263"/>
      <c r="F47" s="263"/>
      <c r="G47" s="264"/>
      <c r="H47" s="123">
        <f>SUMIF(G26:G43,"Encargos",H26:H43)+SUMIF(G26:G43,"Recursos Humanos",H26:H43)</f>
        <v>5932.6200000000008</v>
      </c>
      <c r="I47" s="46">
        <f>H47/4</f>
        <v>1483.1550000000002</v>
      </c>
      <c r="J47" s="47">
        <v>4546.78</v>
      </c>
      <c r="K47" s="47">
        <v>4546.78</v>
      </c>
      <c r="L47" s="47">
        <v>4546.79</v>
      </c>
      <c r="M47" s="47">
        <v>4546.79</v>
      </c>
      <c r="N47" s="47">
        <f>SUM(J47:M47)</f>
        <v>18187.14</v>
      </c>
    </row>
    <row r="48" spans="2:16" ht="15" x14ac:dyDescent="0.25">
      <c r="B48" s="269" t="s">
        <v>5</v>
      </c>
      <c r="C48" s="270"/>
      <c r="D48" s="270"/>
      <c r="E48" s="270"/>
      <c r="F48" s="270"/>
      <c r="G48" s="271"/>
      <c r="H48" s="124">
        <f>SUMIF(G26:G43,"Material de consumo",H26:H43)</f>
        <v>4965.5199999999995</v>
      </c>
      <c r="I48" s="46">
        <f>H48/4</f>
        <v>1241.3799999999999</v>
      </c>
      <c r="J48" s="47">
        <v>1636.78</v>
      </c>
      <c r="K48" s="47">
        <v>1636.79</v>
      </c>
      <c r="L48" s="47">
        <v>1636.79</v>
      </c>
      <c r="M48" s="47">
        <v>1636.79</v>
      </c>
      <c r="N48" s="47">
        <f>SUM(J48:M48)</f>
        <v>6547.15</v>
      </c>
    </row>
    <row r="49" spans="2:14" ht="15.6" thickBot="1" x14ac:dyDescent="0.3">
      <c r="B49" s="259" t="s">
        <v>6</v>
      </c>
      <c r="C49" s="260"/>
      <c r="D49" s="260"/>
      <c r="E49" s="260"/>
      <c r="F49" s="260"/>
      <c r="G49" s="261"/>
      <c r="H49" s="125">
        <f>SUMIF(G26:G43,"Serviços de Terceiros",H26:H43)</f>
        <v>12215.2</v>
      </c>
      <c r="I49" s="46">
        <f>H49/4</f>
        <v>3053.8</v>
      </c>
      <c r="J49" s="47">
        <v>3475.71</v>
      </c>
      <c r="K49" s="47">
        <v>3475.71</v>
      </c>
      <c r="L49" s="47">
        <v>3475.71</v>
      </c>
      <c r="M49" s="47">
        <v>3475.72</v>
      </c>
      <c r="N49" s="47">
        <f>SUM(J49:M49)</f>
        <v>13902.85</v>
      </c>
    </row>
    <row r="50" spans="2:14" ht="16.2" thickBot="1" x14ac:dyDescent="0.35">
      <c r="B50" s="265" t="s">
        <v>17</v>
      </c>
      <c r="C50" s="266"/>
      <c r="D50" s="266"/>
      <c r="E50" s="266"/>
      <c r="F50" s="266"/>
      <c r="G50" s="267"/>
      <c r="H50" s="27">
        <f t="shared" ref="H50:N50" si="0">SUM(H47:H49)</f>
        <v>23113.34</v>
      </c>
      <c r="I50" s="46">
        <f t="shared" si="0"/>
        <v>5778.335</v>
      </c>
      <c r="J50" s="81">
        <f t="shared" si="0"/>
        <v>9659.27</v>
      </c>
      <c r="K50" s="81">
        <f t="shared" si="0"/>
        <v>9659.2799999999988</v>
      </c>
      <c r="L50" s="81">
        <f t="shared" si="0"/>
        <v>9659.2900000000009</v>
      </c>
      <c r="M50" s="81">
        <f t="shared" si="0"/>
        <v>9659.2999999999993</v>
      </c>
      <c r="N50" s="47">
        <f t="shared" si="0"/>
        <v>38637.14</v>
      </c>
    </row>
    <row r="51" spans="2:14" ht="15.6" x14ac:dyDescent="0.3">
      <c r="B51" s="42"/>
      <c r="C51" s="12"/>
      <c r="D51" s="12"/>
      <c r="E51" s="12"/>
      <c r="F51" s="13"/>
      <c r="G51" s="115"/>
      <c r="H51" s="126"/>
    </row>
    <row r="52" spans="2:14" ht="15.6" x14ac:dyDescent="0.3">
      <c r="B52" s="43"/>
      <c r="C52" s="130"/>
      <c r="D52" s="130"/>
      <c r="E52" s="130"/>
      <c r="F52" s="130"/>
      <c r="G52" s="115"/>
      <c r="H52" s="126"/>
    </row>
    <row r="53" spans="2:14" ht="15.6" x14ac:dyDescent="0.25">
      <c r="B53" s="244" t="s">
        <v>148</v>
      </c>
      <c r="C53" s="244"/>
      <c r="D53" s="244"/>
      <c r="E53" s="244"/>
      <c r="F53" s="132"/>
      <c r="G53" s="116"/>
      <c r="H53" s="127"/>
    </row>
    <row r="54" spans="2:14" ht="15" x14ac:dyDescent="0.25">
      <c r="B54" s="268" t="s">
        <v>33</v>
      </c>
      <c r="C54" s="268"/>
      <c r="D54" s="268"/>
      <c r="E54" s="268"/>
      <c r="F54" s="268"/>
      <c r="G54" s="268"/>
      <c r="H54" s="268"/>
    </row>
    <row r="55" spans="2:14" ht="15" x14ac:dyDescent="0.25">
      <c r="B55" s="131"/>
      <c r="C55" s="131"/>
      <c r="D55" s="131"/>
      <c r="E55" s="131"/>
      <c r="F55" s="131"/>
      <c r="G55" s="117"/>
      <c r="H55" s="128"/>
    </row>
    <row r="56" spans="2:14" ht="15.6" x14ac:dyDescent="0.25">
      <c r="B56" s="131"/>
      <c r="C56" s="4"/>
      <c r="D56" s="4"/>
      <c r="E56" s="131"/>
      <c r="F56" s="131"/>
      <c r="G56" s="257"/>
      <c r="H56" s="257"/>
    </row>
    <row r="57" spans="2:14" ht="15" x14ac:dyDescent="0.25">
      <c r="B57" s="247" t="s">
        <v>146</v>
      </c>
      <c r="C57" s="247"/>
      <c r="D57" s="247"/>
      <c r="E57" s="247"/>
      <c r="F57" s="247"/>
      <c r="G57" s="256"/>
      <c r="H57" s="256"/>
    </row>
    <row r="58" spans="2:14" ht="18" customHeight="1" x14ac:dyDescent="0.25">
      <c r="B58" s="44"/>
      <c r="C58" s="95"/>
      <c r="D58" s="95"/>
      <c r="E58" s="95"/>
      <c r="F58" s="95"/>
      <c r="G58" s="258"/>
      <c r="H58" s="258"/>
      <c r="I58" s="140"/>
    </row>
    <row r="59" spans="2:14" ht="18" customHeight="1" x14ac:dyDescent="0.25">
      <c r="B59" s="44"/>
      <c r="C59" s="95"/>
      <c r="D59" s="95"/>
      <c r="E59" s="95"/>
      <c r="F59" s="95"/>
      <c r="G59" s="258"/>
      <c r="H59" s="258"/>
    </row>
    <row r="60" spans="2:14" ht="18" customHeight="1" x14ac:dyDescent="0.25">
      <c r="B60" s="44"/>
      <c r="C60" s="95"/>
      <c r="D60" s="95"/>
      <c r="E60" s="95"/>
      <c r="F60" s="95"/>
      <c r="G60" s="254"/>
      <c r="H60" s="254"/>
    </row>
    <row r="61" spans="2:14" ht="18" customHeight="1" x14ac:dyDescent="0.3">
      <c r="B61" s="44"/>
      <c r="C61" s="95"/>
      <c r="D61" s="95"/>
      <c r="E61" s="95"/>
      <c r="F61" s="95" t="s">
        <v>81</v>
      </c>
      <c r="G61" s="255"/>
      <c r="H61" s="255"/>
    </row>
    <row r="62" spans="2:14" ht="15" customHeight="1" x14ac:dyDescent="0.25">
      <c r="E62" s="3" t="s">
        <v>7</v>
      </c>
      <c r="F62" s="110" t="s">
        <v>79</v>
      </c>
      <c r="G62" s="256"/>
      <c r="H62" s="256"/>
    </row>
    <row r="63" spans="2:14" ht="12.9" customHeight="1" x14ac:dyDescent="0.25">
      <c r="F63" s="109" t="s">
        <v>50</v>
      </c>
      <c r="G63" s="257"/>
      <c r="H63" s="257"/>
    </row>
    <row r="64" spans="2:14" ht="12.9" customHeight="1" x14ac:dyDescent="0.25">
      <c r="F64" s="109" t="s">
        <v>80</v>
      </c>
      <c r="G64" s="256"/>
      <c r="H64" s="256"/>
    </row>
    <row r="65" spans="7:8" ht="12.9" customHeight="1" x14ac:dyDescent="0.25">
      <c r="G65" s="258"/>
      <c r="H65" s="258"/>
    </row>
    <row r="66" spans="7:8" ht="18" customHeight="1" x14ac:dyDescent="0.25">
      <c r="G66" s="254"/>
      <c r="H66" s="254"/>
    </row>
    <row r="67" spans="7:8" ht="18" customHeight="1" x14ac:dyDescent="0.3">
      <c r="G67" s="255"/>
      <c r="H67" s="255"/>
    </row>
    <row r="68" spans="7:8" ht="18" customHeight="1" x14ac:dyDescent="0.25">
      <c r="G68" s="138"/>
      <c r="H68" s="129"/>
    </row>
    <row r="69" spans="7:8" ht="18" customHeight="1" x14ac:dyDescent="0.25">
      <c r="G69" s="138"/>
      <c r="H69" s="129"/>
    </row>
    <row r="70" spans="7:8" ht="18" customHeight="1" x14ac:dyDescent="0.25">
      <c r="G70" s="138"/>
      <c r="H70" s="129"/>
    </row>
    <row r="71" spans="7:8" ht="18" customHeight="1" x14ac:dyDescent="0.25">
      <c r="G71" s="138"/>
      <c r="H71" s="129"/>
    </row>
    <row r="72" spans="7:8" ht="18" customHeight="1" x14ac:dyDescent="0.25">
      <c r="G72" s="138"/>
      <c r="H72" s="129"/>
    </row>
    <row r="73" spans="7:8" ht="18" customHeight="1" x14ac:dyDescent="0.25">
      <c r="G73" s="138"/>
      <c r="H73" s="129"/>
    </row>
  </sheetData>
  <autoFilter ref="G25:G50"/>
  <sortState ref="C26:N46">
    <sortCondition ref="D26:D46"/>
  </sortState>
  <mergeCells count="39">
    <mergeCell ref="G65:H65"/>
    <mergeCell ref="G66:H66"/>
    <mergeCell ref="G67:H67"/>
    <mergeCell ref="G60:H60"/>
    <mergeCell ref="G61:H61"/>
    <mergeCell ref="G62:H62"/>
    <mergeCell ref="G63:H63"/>
    <mergeCell ref="G64:H64"/>
    <mergeCell ref="B50:G50"/>
    <mergeCell ref="G59:H59"/>
    <mergeCell ref="B53:E53"/>
    <mergeCell ref="B54:H54"/>
    <mergeCell ref="G56:H56"/>
    <mergeCell ref="B57:F57"/>
    <mergeCell ref="G57:H57"/>
    <mergeCell ref="G58:H58"/>
    <mergeCell ref="B44:G44"/>
    <mergeCell ref="B46:G46"/>
    <mergeCell ref="B47:G47"/>
    <mergeCell ref="B48:G48"/>
    <mergeCell ref="B49:G49"/>
    <mergeCell ref="B18:F18"/>
    <mergeCell ref="B19:F19"/>
    <mergeCell ref="B21:F21"/>
    <mergeCell ref="B22:F22"/>
    <mergeCell ref="B23:H23"/>
    <mergeCell ref="B20:D20"/>
    <mergeCell ref="B17:H17"/>
    <mergeCell ref="B5:H5"/>
    <mergeCell ref="B6:H6"/>
    <mergeCell ref="B8:H8"/>
    <mergeCell ref="B9:H9"/>
    <mergeCell ref="B10:H10"/>
    <mergeCell ref="B11:H11"/>
    <mergeCell ref="B12:H12"/>
    <mergeCell ref="B13:H13"/>
    <mergeCell ref="B14:H14"/>
    <mergeCell ref="B15:H15"/>
    <mergeCell ref="B16:F16"/>
  </mergeCells>
  <pageMargins left="0.25" right="0.25" top="0.75" bottom="0.75" header="0.3" footer="0.3"/>
  <pageSetup paperSize="9" scale="64" fitToHeight="0" orientation="portrait" horizontalDpi="360" verticalDpi="360" r:id="rId1"/>
  <headerFooter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5:R112"/>
  <sheetViews>
    <sheetView showGridLines="0" topLeftCell="A85" zoomScaleSheetLayoutView="100" zoomScalePageLayoutView="55" workbookViewId="0">
      <selection activeCell="G102" sqref="G102:H102"/>
    </sheetView>
  </sheetViews>
  <sheetFormatPr defaultColWidth="9.109375" defaultRowHeight="18" customHeight="1" x14ac:dyDescent="0.25"/>
  <cols>
    <col min="1" max="1" width="4.33203125" style="2" customWidth="1"/>
    <col min="2" max="2" width="7.33203125" style="45" customWidth="1"/>
    <col min="3" max="3" width="12.6640625" style="5" bestFit="1" customWidth="1"/>
    <col min="4" max="4" width="16.109375" style="5" bestFit="1" customWidth="1"/>
    <col min="5" max="5" width="11.33203125" style="2" customWidth="1"/>
    <col min="6" max="6" width="54.88671875" style="2" customWidth="1"/>
    <col min="7" max="7" width="25.5546875" style="2" customWidth="1"/>
    <col min="8" max="8" width="21.109375" style="19" bestFit="1" customWidth="1"/>
    <col min="9" max="9" width="14.5546875" style="46" bestFit="1" customWidth="1"/>
    <col min="10" max="13" width="14.5546875" style="47" bestFit="1" customWidth="1"/>
    <col min="14" max="14" width="15.88671875" style="47" bestFit="1" customWidth="1"/>
    <col min="15" max="15" width="9.109375" style="2"/>
    <col min="16" max="16" width="15.88671875" style="2" bestFit="1" customWidth="1"/>
    <col min="17" max="16384" width="9.109375" style="2"/>
  </cols>
  <sheetData>
    <row r="5" spans="2:8" ht="18" customHeight="1" x14ac:dyDescent="0.25">
      <c r="B5" s="245" t="s">
        <v>0</v>
      </c>
      <c r="C5" s="245"/>
      <c r="D5" s="245"/>
      <c r="E5" s="245"/>
      <c r="F5" s="245"/>
      <c r="G5" s="245"/>
      <c r="H5" s="245"/>
    </row>
    <row r="6" spans="2:8" ht="18" customHeight="1" x14ac:dyDescent="0.25">
      <c r="B6" s="245" t="s">
        <v>1</v>
      </c>
      <c r="C6" s="245"/>
      <c r="D6" s="245"/>
      <c r="E6" s="245"/>
      <c r="F6" s="245"/>
      <c r="G6" s="245"/>
      <c r="H6" s="245"/>
    </row>
    <row r="7" spans="2:8" ht="18" customHeight="1" x14ac:dyDescent="0.25">
      <c r="B7" s="41"/>
      <c r="C7" s="1"/>
      <c r="D7" s="1"/>
      <c r="E7" s="99"/>
      <c r="F7" s="99"/>
      <c r="G7" s="99"/>
      <c r="H7" s="15"/>
    </row>
    <row r="8" spans="2:8" ht="15" customHeight="1" x14ac:dyDescent="0.3">
      <c r="B8" s="246" t="s">
        <v>30</v>
      </c>
      <c r="C8" s="246"/>
      <c r="D8" s="246"/>
      <c r="E8" s="246"/>
      <c r="F8" s="246"/>
      <c r="G8" s="246"/>
      <c r="H8" s="246"/>
    </row>
    <row r="9" spans="2:8" ht="15" customHeight="1" x14ac:dyDescent="0.3">
      <c r="B9" s="246" t="s">
        <v>51</v>
      </c>
      <c r="C9" s="246"/>
      <c r="D9" s="246"/>
      <c r="E9" s="246"/>
      <c r="F9" s="246"/>
      <c r="G9" s="246"/>
      <c r="H9" s="246"/>
    </row>
    <row r="10" spans="2:8" ht="15" customHeight="1" x14ac:dyDescent="0.3">
      <c r="B10" s="246" t="s">
        <v>36</v>
      </c>
      <c r="C10" s="246"/>
      <c r="D10" s="246"/>
      <c r="E10" s="246"/>
      <c r="F10" s="246"/>
      <c r="G10" s="246"/>
      <c r="H10" s="246"/>
    </row>
    <row r="11" spans="2:8" ht="15" customHeight="1" x14ac:dyDescent="0.3">
      <c r="B11" s="247" t="s">
        <v>42</v>
      </c>
      <c r="C11" s="247"/>
      <c r="D11" s="247"/>
      <c r="E11" s="247"/>
      <c r="F11" s="247"/>
      <c r="G11" s="247"/>
      <c r="H11" s="247"/>
    </row>
    <row r="12" spans="2:8" ht="15" customHeight="1" x14ac:dyDescent="0.3">
      <c r="B12" s="246" t="s">
        <v>37</v>
      </c>
      <c r="C12" s="246"/>
      <c r="D12" s="246"/>
      <c r="E12" s="246"/>
      <c r="F12" s="246"/>
      <c r="G12" s="246"/>
      <c r="H12" s="246"/>
    </row>
    <row r="13" spans="2:8" ht="15" customHeight="1" x14ac:dyDescent="0.3">
      <c r="B13" s="246" t="s">
        <v>38</v>
      </c>
      <c r="C13" s="246"/>
      <c r="D13" s="246"/>
      <c r="E13" s="246"/>
      <c r="F13" s="246"/>
      <c r="G13" s="246"/>
      <c r="H13" s="246"/>
    </row>
    <row r="14" spans="2:8" ht="15" customHeight="1" x14ac:dyDescent="0.3">
      <c r="B14" s="246" t="s">
        <v>39</v>
      </c>
      <c r="C14" s="246"/>
      <c r="D14" s="246"/>
      <c r="E14" s="246"/>
      <c r="F14" s="246"/>
      <c r="G14" s="246"/>
      <c r="H14" s="246"/>
    </row>
    <row r="15" spans="2:8" ht="15" customHeight="1" x14ac:dyDescent="0.3">
      <c r="B15" s="246" t="s">
        <v>40</v>
      </c>
      <c r="C15" s="246"/>
      <c r="D15" s="246"/>
      <c r="E15" s="246"/>
      <c r="F15" s="246"/>
      <c r="G15" s="246"/>
      <c r="H15" s="246"/>
    </row>
    <row r="16" spans="2:8" ht="15" customHeight="1" x14ac:dyDescent="0.3">
      <c r="B16" s="248" t="s">
        <v>41</v>
      </c>
      <c r="C16" s="248"/>
      <c r="D16" s="248"/>
      <c r="E16" s="248"/>
      <c r="F16" s="248"/>
      <c r="G16" s="100"/>
      <c r="H16" s="16"/>
    </row>
    <row r="17" spans="2:14" ht="15" customHeight="1" x14ac:dyDescent="0.25">
      <c r="B17" s="244" t="s">
        <v>57</v>
      </c>
      <c r="C17" s="244"/>
      <c r="D17" s="244"/>
      <c r="E17" s="244"/>
      <c r="F17" s="244"/>
      <c r="G17" s="244"/>
      <c r="H17" s="244"/>
    </row>
    <row r="18" spans="2:14" ht="15" customHeight="1" x14ac:dyDescent="0.25">
      <c r="B18" s="244" t="s">
        <v>14</v>
      </c>
      <c r="C18" s="244"/>
      <c r="D18" s="244"/>
      <c r="E18" s="244"/>
      <c r="F18" s="244"/>
      <c r="G18" s="30"/>
      <c r="H18" s="17"/>
    </row>
    <row r="19" spans="2:14" ht="15" customHeight="1" x14ac:dyDescent="0.3">
      <c r="B19" s="244" t="s">
        <v>20</v>
      </c>
      <c r="C19" s="244"/>
      <c r="D19" s="244"/>
      <c r="E19" s="244"/>
      <c r="F19" s="244"/>
      <c r="G19" s="31">
        <v>14000</v>
      </c>
      <c r="H19" s="18"/>
    </row>
    <row r="20" spans="2:14" ht="15" customHeight="1" x14ac:dyDescent="0.3">
      <c r="B20" s="136" t="s">
        <v>58</v>
      </c>
      <c r="C20" s="136"/>
      <c r="D20" s="136"/>
      <c r="E20" s="136"/>
      <c r="F20" s="136"/>
      <c r="G20" s="31"/>
      <c r="H20" s="18"/>
    </row>
    <row r="21" spans="2:14" ht="15" customHeight="1" x14ac:dyDescent="0.25">
      <c r="B21" s="244" t="s">
        <v>16</v>
      </c>
      <c r="C21" s="244"/>
      <c r="D21" s="244"/>
      <c r="E21" s="244"/>
      <c r="F21" s="244"/>
      <c r="G21" s="32"/>
    </row>
    <row r="22" spans="2:14" ht="15" customHeight="1" x14ac:dyDescent="0.25">
      <c r="B22" s="252" t="s">
        <v>7</v>
      </c>
      <c r="C22" s="252"/>
      <c r="D22" s="252"/>
      <c r="E22" s="252"/>
      <c r="F22" s="252"/>
      <c r="G22" s="32">
        <f>SUM(G19:G21)</f>
        <v>14000</v>
      </c>
    </row>
    <row r="23" spans="2:14" ht="28.5" customHeight="1" x14ac:dyDescent="0.25">
      <c r="B23" s="253" t="s">
        <v>35</v>
      </c>
      <c r="C23" s="253"/>
      <c r="D23" s="253"/>
      <c r="E23" s="253"/>
      <c r="F23" s="253"/>
      <c r="G23" s="253"/>
      <c r="H23" s="253"/>
    </row>
    <row r="24" spans="2:14" ht="15.6" thickBot="1" x14ac:dyDescent="0.3">
      <c r="B24" s="102"/>
      <c r="C24" s="102"/>
      <c r="D24" s="102"/>
      <c r="E24" s="102"/>
      <c r="F24" s="102"/>
      <c r="G24" s="102"/>
      <c r="H24" s="20"/>
    </row>
    <row r="25" spans="2:14" ht="54.75" customHeight="1" thickBot="1" x14ac:dyDescent="0.35">
      <c r="B25" s="53" t="s">
        <v>8</v>
      </c>
      <c r="C25" s="54" t="s">
        <v>21</v>
      </c>
      <c r="D25" s="54" t="s">
        <v>22</v>
      </c>
      <c r="E25" s="53" t="s">
        <v>2</v>
      </c>
      <c r="F25" s="53" t="s">
        <v>3</v>
      </c>
      <c r="G25" s="55" t="s">
        <v>4</v>
      </c>
      <c r="H25" s="64" t="s">
        <v>13</v>
      </c>
      <c r="I25" s="65" t="s">
        <v>31</v>
      </c>
      <c r="J25" s="74" t="s">
        <v>23</v>
      </c>
      <c r="K25" s="75" t="s">
        <v>24</v>
      </c>
      <c r="L25" s="76" t="s">
        <v>25</v>
      </c>
      <c r="M25" s="77" t="s">
        <v>26</v>
      </c>
      <c r="N25" s="82" t="s">
        <v>27</v>
      </c>
    </row>
    <row r="26" spans="2:14" s="63" customFormat="1" ht="15" customHeight="1" x14ac:dyDescent="0.25">
      <c r="B26" s="91">
        <v>1</v>
      </c>
      <c r="C26" s="87"/>
      <c r="D26" s="87"/>
      <c r="E26" s="88"/>
      <c r="F26" s="89"/>
      <c r="G26" s="61"/>
      <c r="H26" s="83"/>
      <c r="I26" s="70"/>
      <c r="J26" s="79"/>
      <c r="K26" s="79"/>
      <c r="L26" s="79"/>
      <c r="M26" s="79"/>
      <c r="N26" s="79"/>
    </row>
    <row r="27" spans="2:14" s="19" customFormat="1" ht="15" customHeight="1" x14ac:dyDescent="0.25">
      <c r="B27" s="91">
        <v>25</v>
      </c>
      <c r="C27" s="59"/>
      <c r="D27" s="59"/>
      <c r="E27" s="60"/>
      <c r="F27" s="39"/>
      <c r="G27" s="61"/>
      <c r="H27" s="84"/>
      <c r="I27" s="70"/>
      <c r="J27" s="79"/>
      <c r="K27" s="79"/>
      <c r="L27" s="79"/>
      <c r="M27" s="79"/>
      <c r="N27" s="79"/>
    </row>
    <row r="28" spans="2:14" s="63" customFormat="1" ht="15" customHeight="1" x14ac:dyDescent="0.25">
      <c r="B28" s="91">
        <v>5</v>
      </c>
      <c r="C28" s="59"/>
      <c r="D28" s="59"/>
      <c r="E28" s="60"/>
      <c r="F28" s="39"/>
      <c r="G28" s="62"/>
      <c r="H28" s="84"/>
      <c r="I28" s="70"/>
      <c r="J28" s="70"/>
      <c r="K28" s="79"/>
      <c r="L28" s="79"/>
      <c r="M28" s="79"/>
      <c r="N28" s="79"/>
    </row>
    <row r="29" spans="2:14" s="63" customFormat="1" ht="15" customHeight="1" x14ac:dyDescent="0.25">
      <c r="B29" s="91">
        <v>1</v>
      </c>
      <c r="C29" s="87"/>
      <c r="D29" s="87"/>
      <c r="E29" s="88"/>
      <c r="F29" s="89"/>
      <c r="G29" s="61"/>
      <c r="H29" s="83"/>
      <c r="I29" s="70"/>
      <c r="J29" s="79"/>
      <c r="K29" s="79"/>
      <c r="L29" s="79"/>
      <c r="M29" s="79"/>
      <c r="N29" s="79"/>
    </row>
    <row r="30" spans="2:14" s="63" customFormat="1" ht="15" customHeight="1" x14ac:dyDescent="0.25">
      <c r="B30" s="90">
        <v>2</v>
      </c>
      <c r="C30" s="59"/>
      <c r="D30" s="59"/>
      <c r="E30" s="60"/>
      <c r="F30" s="61"/>
      <c r="G30" s="61"/>
      <c r="H30" s="67"/>
      <c r="I30" s="70"/>
      <c r="J30" s="79"/>
      <c r="K30" s="79"/>
      <c r="L30" s="79"/>
      <c r="M30" s="79"/>
      <c r="N30" s="79"/>
    </row>
    <row r="31" spans="2:14" s="63" customFormat="1" ht="15" customHeight="1" x14ac:dyDescent="0.25">
      <c r="B31" s="90">
        <v>3</v>
      </c>
      <c r="C31" s="59"/>
      <c r="D31" s="59"/>
      <c r="E31" s="60"/>
      <c r="F31" s="89"/>
      <c r="G31" s="61"/>
      <c r="H31" s="83"/>
      <c r="I31" s="70">
        <f t="shared" ref="I31:I75" si="0">H31/4</f>
        <v>0</v>
      </c>
      <c r="J31" s="79"/>
      <c r="K31" s="79"/>
      <c r="L31" s="79"/>
      <c r="M31" s="79"/>
      <c r="N31" s="79">
        <f t="shared" ref="N31:N73" si="1">SUM(J31:M31)</f>
        <v>0</v>
      </c>
    </row>
    <row r="32" spans="2:14" s="63" customFormat="1" ht="15" customHeight="1" x14ac:dyDescent="0.25">
      <c r="B32" s="90">
        <v>4</v>
      </c>
      <c r="C32" s="59"/>
      <c r="D32" s="59"/>
      <c r="E32" s="60"/>
      <c r="F32" s="61"/>
      <c r="G32" s="61"/>
      <c r="H32" s="67"/>
      <c r="I32" s="70">
        <f t="shared" si="0"/>
        <v>0</v>
      </c>
      <c r="J32" s="79"/>
      <c r="K32" s="79"/>
      <c r="L32" s="79"/>
      <c r="M32" s="79"/>
      <c r="N32" s="79">
        <f t="shared" si="1"/>
        <v>0</v>
      </c>
    </row>
    <row r="33" spans="2:14" s="63" customFormat="1" ht="15" customHeight="1" x14ac:dyDescent="0.25">
      <c r="B33" s="91">
        <v>5</v>
      </c>
      <c r="C33" s="59"/>
      <c r="D33" s="59"/>
      <c r="E33" s="60"/>
      <c r="F33" s="61"/>
      <c r="G33" s="61"/>
      <c r="H33" s="67"/>
      <c r="I33" s="70">
        <f t="shared" si="0"/>
        <v>0</v>
      </c>
      <c r="J33" s="79"/>
      <c r="K33" s="79"/>
      <c r="L33" s="79"/>
      <c r="M33" s="79"/>
      <c r="N33" s="79">
        <f t="shared" si="1"/>
        <v>0</v>
      </c>
    </row>
    <row r="34" spans="2:14" s="63" customFormat="1" ht="15" customHeight="1" x14ac:dyDescent="0.25">
      <c r="B34" s="90">
        <v>6</v>
      </c>
      <c r="C34" s="59"/>
      <c r="D34" s="59"/>
      <c r="E34" s="60"/>
      <c r="F34" s="61"/>
      <c r="G34" s="61"/>
      <c r="H34" s="67"/>
      <c r="I34" s="70">
        <f t="shared" si="0"/>
        <v>0</v>
      </c>
      <c r="J34" s="79"/>
      <c r="K34" s="79"/>
      <c r="L34" s="79"/>
      <c r="M34" s="79"/>
      <c r="N34" s="79">
        <f t="shared" si="1"/>
        <v>0</v>
      </c>
    </row>
    <row r="35" spans="2:14" s="63" customFormat="1" ht="15" customHeight="1" x14ac:dyDescent="0.25">
      <c r="B35" s="90">
        <v>7</v>
      </c>
      <c r="C35" s="59"/>
      <c r="D35" s="59"/>
      <c r="E35" s="60"/>
      <c r="F35" s="61"/>
      <c r="G35" s="61"/>
      <c r="H35" s="79">
        <v>1212</v>
      </c>
      <c r="I35" s="70">
        <f t="shared" si="0"/>
        <v>303</v>
      </c>
      <c r="J35" s="79"/>
      <c r="K35" s="79"/>
      <c r="L35" s="79"/>
      <c r="M35" s="79"/>
      <c r="N35" s="79">
        <f t="shared" si="1"/>
        <v>0</v>
      </c>
    </row>
    <row r="36" spans="2:14" s="63" customFormat="1" ht="15" customHeight="1" x14ac:dyDescent="0.25">
      <c r="B36" s="90">
        <v>8</v>
      </c>
      <c r="C36" s="59"/>
      <c r="D36" s="59"/>
      <c r="E36" s="60"/>
      <c r="F36" s="61"/>
      <c r="G36" s="61"/>
      <c r="H36" s="79">
        <v>753.25</v>
      </c>
      <c r="I36" s="70">
        <f t="shared" si="0"/>
        <v>188.3125</v>
      </c>
      <c r="J36" s="79"/>
      <c r="K36" s="79"/>
      <c r="L36" s="79"/>
      <c r="M36" s="79"/>
      <c r="N36" s="79">
        <f t="shared" si="1"/>
        <v>0</v>
      </c>
    </row>
    <row r="37" spans="2:14" s="63" customFormat="1" ht="15" customHeight="1" x14ac:dyDescent="0.25">
      <c r="B37" s="91">
        <v>9</v>
      </c>
      <c r="C37" s="59"/>
      <c r="D37" s="59"/>
      <c r="E37" s="60"/>
      <c r="F37" s="61"/>
      <c r="G37" s="61"/>
      <c r="H37" s="79">
        <v>1833.95</v>
      </c>
      <c r="I37" s="70">
        <f t="shared" si="0"/>
        <v>458.48750000000001</v>
      </c>
      <c r="J37" s="79"/>
      <c r="K37" s="79"/>
      <c r="L37" s="79"/>
      <c r="M37" s="79"/>
      <c r="N37" s="79">
        <f t="shared" si="1"/>
        <v>0</v>
      </c>
    </row>
    <row r="38" spans="2:14" s="63" customFormat="1" ht="15" customHeight="1" x14ac:dyDescent="0.25">
      <c r="B38" s="90">
        <v>10</v>
      </c>
      <c r="C38" s="59"/>
      <c r="D38" s="59"/>
      <c r="E38" s="60"/>
      <c r="F38" s="61"/>
      <c r="G38" s="61"/>
      <c r="H38" s="78">
        <v>243.25</v>
      </c>
      <c r="I38" s="70">
        <f t="shared" si="0"/>
        <v>60.8125</v>
      </c>
      <c r="J38" s="79"/>
      <c r="K38" s="79"/>
      <c r="L38" s="79"/>
      <c r="M38" s="79"/>
      <c r="N38" s="79" t="s">
        <v>7</v>
      </c>
    </row>
    <row r="39" spans="2:14" s="63" customFormat="1" ht="15" customHeight="1" x14ac:dyDescent="0.25">
      <c r="B39" s="90">
        <v>11</v>
      </c>
      <c r="C39" s="59"/>
      <c r="D39" s="59"/>
      <c r="E39" s="60"/>
      <c r="F39" s="61"/>
      <c r="G39" s="61"/>
      <c r="H39" s="79">
        <v>149.61000000000001</v>
      </c>
      <c r="I39" s="70">
        <f t="shared" si="0"/>
        <v>37.402500000000003</v>
      </c>
      <c r="J39" s="79"/>
      <c r="K39" s="79"/>
      <c r="L39" s="79"/>
      <c r="M39" s="79"/>
      <c r="N39" s="79">
        <f t="shared" si="1"/>
        <v>0</v>
      </c>
    </row>
    <row r="40" spans="2:14" s="63" customFormat="1" ht="15" customHeight="1" x14ac:dyDescent="0.25">
      <c r="B40" s="90">
        <v>12</v>
      </c>
      <c r="C40" s="59"/>
      <c r="D40" s="59"/>
      <c r="E40" s="60"/>
      <c r="F40" s="61"/>
      <c r="G40" s="61"/>
      <c r="H40" s="79">
        <v>198.94</v>
      </c>
      <c r="I40" s="92">
        <f t="shared" si="0"/>
        <v>49.734999999999999</v>
      </c>
      <c r="J40" s="79"/>
      <c r="K40" s="79"/>
      <c r="L40" s="79"/>
      <c r="M40" s="79"/>
      <c r="N40" s="79">
        <f t="shared" si="1"/>
        <v>0</v>
      </c>
    </row>
    <row r="41" spans="2:14" s="63" customFormat="1" ht="15" customHeight="1" x14ac:dyDescent="0.25">
      <c r="B41" s="91">
        <v>13</v>
      </c>
      <c r="C41" s="59"/>
      <c r="D41" s="59"/>
      <c r="E41" s="60"/>
      <c r="F41" s="61"/>
      <c r="G41" s="61"/>
      <c r="H41" s="78">
        <v>5676.13</v>
      </c>
      <c r="I41" s="70">
        <f t="shared" si="0"/>
        <v>1419.0325</v>
      </c>
      <c r="J41" s="79"/>
      <c r="K41" s="79"/>
      <c r="L41" s="79"/>
      <c r="M41" s="79"/>
      <c r="N41" s="79">
        <f t="shared" si="1"/>
        <v>0</v>
      </c>
    </row>
    <row r="42" spans="2:14" s="63" customFormat="1" ht="15" customHeight="1" x14ac:dyDescent="0.25">
      <c r="B42" s="90">
        <v>14</v>
      </c>
      <c r="C42" s="59"/>
      <c r="D42" s="59"/>
      <c r="E42" s="60"/>
      <c r="F42" s="61"/>
      <c r="G42" s="61"/>
      <c r="H42" s="67"/>
      <c r="I42" s="70">
        <f t="shared" si="0"/>
        <v>0</v>
      </c>
      <c r="J42" s="79"/>
      <c r="K42" s="79"/>
      <c r="L42" s="79"/>
      <c r="M42" s="79"/>
      <c r="N42" s="79">
        <f t="shared" si="1"/>
        <v>0</v>
      </c>
    </row>
    <row r="43" spans="2:14" s="63" customFormat="1" ht="15" customHeight="1" x14ac:dyDescent="0.25">
      <c r="B43" s="90">
        <v>15</v>
      </c>
      <c r="C43" s="59"/>
      <c r="D43" s="59"/>
      <c r="E43" s="60"/>
      <c r="F43" s="61"/>
      <c r="G43" s="61"/>
      <c r="H43" s="72"/>
      <c r="I43" s="70">
        <f t="shared" si="0"/>
        <v>0</v>
      </c>
      <c r="J43" s="79"/>
      <c r="K43" s="79"/>
      <c r="L43" s="79"/>
      <c r="M43" s="79"/>
      <c r="N43" s="79">
        <f t="shared" si="1"/>
        <v>0</v>
      </c>
    </row>
    <row r="44" spans="2:14" s="63" customFormat="1" ht="15" customHeight="1" x14ac:dyDescent="0.25">
      <c r="B44" s="90">
        <v>16</v>
      </c>
      <c r="C44" s="59"/>
      <c r="D44" s="59"/>
      <c r="E44" s="60"/>
      <c r="F44" s="61"/>
      <c r="G44" s="61"/>
      <c r="H44" s="67"/>
      <c r="I44" s="70">
        <f t="shared" si="0"/>
        <v>0</v>
      </c>
      <c r="J44" s="79"/>
      <c r="K44" s="79"/>
      <c r="L44" s="79"/>
      <c r="M44" s="79"/>
      <c r="N44" s="79">
        <f t="shared" si="1"/>
        <v>0</v>
      </c>
    </row>
    <row r="45" spans="2:14" s="63" customFormat="1" ht="15" customHeight="1" x14ac:dyDescent="0.25">
      <c r="B45" s="91">
        <v>17</v>
      </c>
      <c r="C45" s="59"/>
      <c r="D45" s="59"/>
      <c r="E45" s="60"/>
      <c r="F45" s="61"/>
      <c r="G45" s="61"/>
      <c r="H45" s="67"/>
      <c r="I45" s="70">
        <f t="shared" si="0"/>
        <v>0</v>
      </c>
      <c r="J45" s="79"/>
      <c r="K45" s="79"/>
      <c r="L45" s="79"/>
      <c r="M45" s="79"/>
      <c r="N45" s="79">
        <f t="shared" si="1"/>
        <v>0</v>
      </c>
    </row>
    <row r="46" spans="2:14" s="63" customFormat="1" ht="15" customHeight="1" x14ac:dyDescent="0.25">
      <c r="B46" s="90">
        <v>18</v>
      </c>
      <c r="C46" s="59"/>
      <c r="D46" s="59"/>
      <c r="E46" s="60"/>
      <c r="F46" s="61"/>
      <c r="G46" s="61"/>
      <c r="H46" s="67"/>
      <c r="I46" s="70">
        <f t="shared" si="0"/>
        <v>0</v>
      </c>
      <c r="J46" s="79"/>
      <c r="K46" s="79"/>
      <c r="L46" s="79"/>
      <c r="M46" s="79"/>
      <c r="N46" s="79">
        <f t="shared" si="1"/>
        <v>0</v>
      </c>
    </row>
    <row r="47" spans="2:14" s="63" customFormat="1" ht="15" customHeight="1" x14ac:dyDescent="0.25">
      <c r="B47" s="90">
        <v>19</v>
      </c>
      <c r="C47" s="59"/>
      <c r="D47" s="59"/>
      <c r="E47" s="60"/>
      <c r="F47" s="61"/>
      <c r="G47" s="61"/>
      <c r="H47" s="67"/>
      <c r="I47" s="70">
        <f t="shared" si="0"/>
        <v>0</v>
      </c>
      <c r="J47" s="79"/>
      <c r="K47" s="79"/>
      <c r="L47" s="79"/>
      <c r="M47" s="79"/>
      <c r="N47" s="79">
        <f t="shared" si="1"/>
        <v>0</v>
      </c>
    </row>
    <row r="48" spans="2:14" s="19" customFormat="1" ht="15" customHeight="1" x14ac:dyDescent="0.25">
      <c r="B48" s="90">
        <v>22</v>
      </c>
      <c r="C48" s="59"/>
      <c r="D48" s="59"/>
      <c r="E48" s="38"/>
      <c r="F48" s="39"/>
      <c r="G48" s="105"/>
      <c r="H48" s="67"/>
      <c r="I48" s="70">
        <f t="shared" si="0"/>
        <v>0</v>
      </c>
      <c r="J48" s="79"/>
      <c r="K48" s="79"/>
      <c r="L48" s="79"/>
      <c r="M48" s="79"/>
      <c r="N48" s="79">
        <f t="shared" si="1"/>
        <v>0</v>
      </c>
    </row>
    <row r="49" spans="2:18" s="19" customFormat="1" ht="15" customHeight="1" x14ac:dyDescent="0.25">
      <c r="B49" s="90">
        <v>23</v>
      </c>
      <c r="C49" s="59"/>
      <c r="D49" s="59"/>
      <c r="E49" s="38"/>
      <c r="F49" s="39"/>
      <c r="G49" s="105"/>
      <c r="H49" s="67"/>
      <c r="I49" s="70">
        <f t="shared" si="0"/>
        <v>0</v>
      </c>
      <c r="J49" s="79"/>
      <c r="K49" s="79"/>
      <c r="L49" s="79"/>
      <c r="M49" s="79"/>
      <c r="N49" s="79">
        <f t="shared" si="1"/>
        <v>0</v>
      </c>
    </row>
    <row r="50" spans="2:18" s="19" customFormat="1" ht="15" customHeight="1" x14ac:dyDescent="0.25">
      <c r="B50" s="90">
        <v>24</v>
      </c>
      <c r="C50" s="59"/>
      <c r="D50" s="59"/>
      <c r="E50" s="60"/>
      <c r="F50" s="39"/>
      <c r="G50" s="62"/>
      <c r="H50" s="84"/>
      <c r="I50" s="69">
        <f t="shared" si="0"/>
        <v>0</v>
      </c>
      <c r="J50" s="78"/>
      <c r="K50" s="78"/>
      <c r="L50" s="78"/>
      <c r="M50" s="78"/>
      <c r="N50" s="79">
        <f t="shared" si="1"/>
        <v>0</v>
      </c>
      <c r="Q50" s="73">
        <v>20</v>
      </c>
      <c r="R50" s="19">
        <v>20</v>
      </c>
    </row>
    <row r="51" spans="2:18" s="19" customFormat="1" ht="15" customHeight="1" x14ac:dyDescent="0.25">
      <c r="B51" s="91">
        <v>25</v>
      </c>
      <c r="C51" s="59"/>
      <c r="D51" s="59"/>
      <c r="E51" s="60"/>
      <c r="F51" s="39"/>
      <c r="G51" s="62"/>
      <c r="H51" s="84"/>
      <c r="I51" s="70">
        <f t="shared" si="0"/>
        <v>0</v>
      </c>
      <c r="J51" s="79"/>
      <c r="K51" s="79"/>
      <c r="L51" s="79"/>
      <c r="M51" s="79"/>
      <c r="N51" s="79">
        <f t="shared" si="1"/>
        <v>0</v>
      </c>
    </row>
    <row r="52" spans="2:18" s="19" customFormat="1" ht="15" customHeight="1" x14ac:dyDescent="0.25">
      <c r="B52" s="90">
        <v>26</v>
      </c>
      <c r="C52" s="59"/>
      <c r="D52" s="59"/>
      <c r="E52" s="60"/>
      <c r="F52" s="39"/>
      <c r="G52" s="62"/>
      <c r="H52" s="84"/>
      <c r="I52" s="70">
        <f t="shared" si="0"/>
        <v>0</v>
      </c>
      <c r="J52" s="79"/>
      <c r="K52" s="79"/>
      <c r="L52" s="79"/>
      <c r="M52" s="79"/>
      <c r="N52" s="79">
        <f t="shared" si="1"/>
        <v>0</v>
      </c>
    </row>
    <row r="53" spans="2:18" s="19" customFormat="1" ht="15" customHeight="1" x14ac:dyDescent="0.25">
      <c r="B53" s="90">
        <v>27</v>
      </c>
      <c r="C53" s="59"/>
      <c r="D53" s="59"/>
      <c r="E53" s="60"/>
      <c r="F53" s="39"/>
      <c r="G53" s="62"/>
      <c r="H53" s="67"/>
      <c r="I53" s="69">
        <f t="shared" si="0"/>
        <v>0</v>
      </c>
      <c r="J53" s="78"/>
      <c r="K53" s="78"/>
      <c r="L53" s="78"/>
      <c r="M53" s="78"/>
      <c r="N53" s="79">
        <f t="shared" si="1"/>
        <v>0</v>
      </c>
    </row>
    <row r="54" spans="2:18" s="19" customFormat="1" ht="15" customHeight="1" x14ac:dyDescent="0.25">
      <c r="B54" s="90">
        <v>28</v>
      </c>
      <c r="C54" s="59"/>
      <c r="D54" s="59"/>
      <c r="E54" s="38"/>
      <c r="F54" s="39"/>
      <c r="G54" s="62"/>
      <c r="H54" s="67"/>
      <c r="I54" s="69">
        <f t="shared" si="0"/>
        <v>0</v>
      </c>
      <c r="J54" s="78"/>
      <c r="K54" s="78"/>
      <c r="L54" s="78"/>
      <c r="M54" s="78"/>
      <c r="N54" s="79">
        <f t="shared" si="1"/>
        <v>0</v>
      </c>
    </row>
    <row r="55" spans="2:18" s="19" customFormat="1" ht="15" customHeight="1" x14ac:dyDescent="0.25">
      <c r="B55" s="91">
        <v>29</v>
      </c>
      <c r="C55" s="59"/>
      <c r="D55" s="59"/>
      <c r="E55" s="60"/>
      <c r="F55" s="93"/>
      <c r="G55" s="62"/>
      <c r="H55" s="83"/>
      <c r="I55" s="69">
        <f t="shared" si="0"/>
        <v>0</v>
      </c>
      <c r="J55" s="78"/>
      <c r="K55" s="78"/>
      <c r="L55" s="78"/>
      <c r="M55" s="78"/>
      <c r="N55" s="79">
        <f t="shared" si="1"/>
        <v>0</v>
      </c>
    </row>
    <row r="56" spans="2:18" s="19" customFormat="1" ht="15" customHeight="1" x14ac:dyDescent="0.25">
      <c r="B56" s="90">
        <v>30</v>
      </c>
      <c r="C56" s="59"/>
      <c r="D56" s="59"/>
      <c r="E56" s="60"/>
      <c r="F56" s="39"/>
      <c r="G56" s="62"/>
      <c r="H56" s="67"/>
      <c r="I56" s="70">
        <f t="shared" si="0"/>
        <v>0</v>
      </c>
      <c r="J56" s="79"/>
      <c r="K56" s="79"/>
      <c r="L56" s="79"/>
      <c r="M56" s="79"/>
      <c r="N56" s="79">
        <f t="shared" si="1"/>
        <v>0</v>
      </c>
    </row>
    <row r="57" spans="2:18" s="19" customFormat="1" ht="15" customHeight="1" x14ac:dyDescent="0.25">
      <c r="B57" s="90">
        <v>31</v>
      </c>
      <c r="C57" s="59"/>
      <c r="D57" s="59"/>
      <c r="E57" s="60"/>
      <c r="F57" s="61"/>
      <c r="G57" s="62"/>
      <c r="H57" s="67"/>
      <c r="I57" s="69">
        <f t="shared" si="0"/>
        <v>0</v>
      </c>
      <c r="J57" s="78"/>
      <c r="K57" s="78"/>
      <c r="L57" s="78"/>
      <c r="M57" s="78"/>
      <c r="N57" s="79">
        <f t="shared" si="1"/>
        <v>0</v>
      </c>
    </row>
    <row r="58" spans="2:18" s="19" customFormat="1" ht="15" customHeight="1" x14ac:dyDescent="0.25">
      <c r="B58" s="90">
        <v>32</v>
      </c>
      <c r="C58" s="59"/>
      <c r="D58" s="59"/>
      <c r="E58" s="60"/>
      <c r="F58" s="39"/>
      <c r="G58" s="62"/>
      <c r="H58" s="67"/>
      <c r="I58" s="70">
        <f t="shared" si="0"/>
        <v>0</v>
      </c>
      <c r="J58" s="79"/>
      <c r="K58" s="79"/>
      <c r="L58" s="79"/>
      <c r="M58" s="79"/>
      <c r="N58" s="79">
        <f t="shared" si="1"/>
        <v>0</v>
      </c>
    </row>
    <row r="59" spans="2:18" s="19" customFormat="1" ht="15" customHeight="1" x14ac:dyDescent="0.25">
      <c r="B59" s="91">
        <v>33</v>
      </c>
      <c r="C59" s="59"/>
      <c r="D59" s="59"/>
      <c r="E59" s="60"/>
      <c r="F59" s="61"/>
      <c r="G59" s="62"/>
      <c r="H59" s="67"/>
      <c r="I59" s="70">
        <f t="shared" si="0"/>
        <v>0</v>
      </c>
      <c r="J59" s="79"/>
      <c r="K59" s="79"/>
      <c r="L59" s="79"/>
      <c r="M59" s="79"/>
      <c r="N59" s="79">
        <f t="shared" si="1"/>
        <v>0</v>
      </c>
    </row>
    <row r="60" spans="2:18" s="63" customFormat="1" ht="15" customHeight="1" x14ac:dyDescent="0.25">
      <c r="B60" s="90">
        <v>34</v>
      </c>
      <c r="C60" s="59"/>
      <c r="D60" s="59"/>
      <c r="E60" s="60"/>
      <c r="F60" s="61"/>
      <c r="G60" s="62"/>
      <c r="H60" s="67"/>
      <c r="I60" s="70">
        <f t="shared" si="0"/>
        <v>0</v>
      </c>
      <c r="J60" s="79"/>
      <c r="K60" s="79"/>
      <c r="L60" s="79"/>
      <c r="M60" s="79"/>
      <c r="N60" s="79">
        <f t="shared" si="1"/>
        <v>0</v>
      </c>
    </row>
    <row r="61" spans="2:18" s="19" customFormat="1" ht="15" customHeight="1" x14ac:dyDescent="0.25">
      <c r="B61" s="90">
        <v>35</v>
      </c>
      <c r="C61" s="59"/>
      <c r="D61" s="59"/>
      <c r="E61" s="60"/>
      <c r="F61" s="86"/>
      <c r="G61" s="62"/>
      <c r="H61" s="67"/>
      <c r="I61" s="69">
        <f t="shared" si="0"/>
        <v>0</v>
      </c>
      <c r="J61" s="78"/>
      <c r="K61" s="78"/>
      <c r="L61" s="78"/>
      <c r="M61" s="78"/>
      <c r="N61" s="79">
        <f t="shared" si="1"/>
        <v>0</v>
      </c>
    </row>
    <row r="62" spans="2:18" s="19" customFormat="1" ht="15" customHeight="1" x14ac:dyDescent="0.25">
      <c r="B62" s="90">
        <v>36</v>
      </c>
      <c r="C62" s="59"/>
      <c r="D62" s="37"/>
      <c r="E62" s="38"/>
      <c r="F62" s="39"/>
      <c r="G62" s="40"/>
      <c r="H62" s="67"/>
      <c r="I62" s="70">
        <f t="shared" si="0"/>
        <v>0</v>
      </c>
      <c r="J62" s="79"/>
      <c r="K62" s="79"/>
      <c r="L62" s="79"/>
      <c r="M62" s="79"/>
      <c r="N62" s="79">
        <f t="shared" si="1"/>
        <v>0</v>
      </c>
    </row>
    <row r="63" spans="2:18" s="19" customFormat="1" ht="15" customHeight="1" x14ac:dyDescent="0.25">
      <c r="B63" s="91">
        <v>37</v>
      </c>
      <c r="C63" s="59"/>
      <c r="D63" s="59"/>
      <c r="E63" s="60"/>
      <c r="F63" s="61"/>
      <c r="G63" s="62"/>
      <c r="H63" s="67"/>
      <c r="I63" s="69">
        <f t="shared" si="0"/>
        <v>0</v>
      </c>
      <c r="J63" s="78"/>
      <c r="K63" s="78"/>
      <c r="L63" s="78"/>
      <c r="M63" s="78"/>
      <c r="N63" s="79">
        <f t="shared" si="1"/>
        <v>0</v>
      </c>
    </row>
    <row r="64" spans="2:18" s="19" customFormat="1" ht="15" customHeight="1" x14ac:dyDescent="0.25">
      <c r="B64" s="90">
        <v>38</v>
      </c>
      <c r="C64" s="59"/>
      <c r="D64" s="59"/>
      <c r="E64" s="60"/>
      <c r="F64" s="39"/>
      <c r="G64" s="62"/>
      <c r="H64" s="67"/>
      <c r="I64" s="70">
        <f t="shared" si="0"/>
        <v>0</v>
      </c>
      <c r="J64" s="79"/>
      <c r="K64" s="79"/>
      <c r="L64" s="79"/>
      <c r="M64" s="79"/>
      <c r="N64" s="79">
        <f t="shared" si="1"/>
        <v>0</v>
      </c>
    </row>
    <row r="65" spans="2:16" s="19" customFormat="1" ht="15" customHeight="1" x14ac:dyDescent="0.25">
      <c r="B65" s="90">
        <v>39</v>
      </c>
      <c r="C65" s="59"/>
      <c r="D65" s="59"/>
      <c r="E65" s="60"/>
      <c r="F65" s="61"/>
      <c r="G65" s="62"/>
      <c r="H65" s="67"/>
      <c r="I65" s="69">
        <f t="shared" si="0"/>
        <v>0</v>
      </c>
      <c r="J65" s="78"/>
      <c r="K65" s="78"/>
      <c r="L65" s="78"/>
      <c r="M65" s="78"/>
      <c r="N65" s="79">
        <f t="shared" si="1"/>
        <v>0</v>
      </c>
    </row>
    <row r="66" spans="2:16" s="19" customFormat="1" ht="15" customHeight="1" x14ac:dyDescent="0.25">
      <c r="B66" s="90">
        <v>40</v>
      </c>
      <c r="C66" s="59"/>
      <c r="D66" s="59"/>
      <c r="E66" s="60"/>
      <c r="F66" s="39"/>
      <c r="G66" s="62"/>
      <c r="H66" s="67"/>
      <c r="I66" s="69">
        <f t="shared" si="0"/>
        <v>0</v>
      </c>
      <c r="J66" s="78"/>
      <c r="K66" s="78"/>
      <c r="L66" s="78"/>
      <c r="M66" s="78"/>
      <c r="N66" s="79">
        <f t="shared" si="1"/>
        <v>0</v>
      </c>
    </row>
    <row r="67" spans="2:16" s="19" customFormat="1" ht="15" customHeight="1" x14ac:dyDescent="0.25">
      <c r="B67" s="91">
        <v>41</v>
      </c>
      <c r="C67" s="59"/>
      <c r="D67" s="59"/>
      <c r="E67" s="60"/>
      <c r="F67" s="39"/>
      <c r="G67" s="62"/>
      <c r="H67" s="67"/>
      <c r="I67" s="69">
        <f t="shared" si="0"/>
        <v>0</v>
      </c>
      <c r="J67" s="78"/>
      <c r="K67" s="78"/>
      <c r="L67" s="78"/>
      <c r="M67" s="78"/>
      <c r="N67" s="79">
        <f t="shared" si="1"/>
        <v>0</v>
      </c>
    </row>
    <row r="68" spans="2:16" s="19" customFormat="1" ht="15" customHeight="1" x14ac:dyDescent="0.25">
      <c r="B68" s="90">
        <v>42</v>
      </c>
      <c r="C68" s="59"/>
      <c r="D68" s="59"/>
      <c r="E68" s="60"/>
      <c r="F68" s="39"/>
      <c r="G68" s="62"/>
      <c r="H68" s="84"/>
      <c r="I68" s="70">
        <f t="shared" si="0"/>
        <v>0</v>
      </c>
      <c r="J68" s="79"/>
      <c r="K68" s="79"/>
      <c r="L68" s="79"/>
      <c r="M68" s="79"/>
      <c r="N68" s="79">
        <f t="shared" si="1"/>
        <v>0</v>
      </c>
    </row>
    <row r="69" spans="2:16" s="19" customFormat="1" ht="15" customHeight="1" x14ac:dyDescent="0.25">
      <c r="B69" s="90">
        <v>43</v>
      </c>
      <c r="C69" s="59"/>
      <c r="D69" s="59"/>
      <c r="E69" s="60"/>
      <c r="F69" s="39"/>
      <c r="G69" s="40"/>
      <c r="H69" s="84"/>
      <c r="I69" s="69">
        <f t="shared" si="0"/>
        <v>0</v>
      </c>
      <c r="J69" s="78"/>
      <c r="K69" s="78"/>
      <c r="L69" s="78"/>
      <c r="M69" s="78"/>
      <c r="N69" s="79">
        <f t="shared" si="1"/>
        <v>0</v>
      </c>
    </row>
    <row r="70" spans="2:16" s="19" customFormat="1" ht="15" customHeight="1" x14ac:dyDescent="0.25">
      <c r="B70" s="90">
        <v>44</v>
      </c>
      <c r="C70" s="59"/>
      <c r="D70" s="59"/>
      <c r="E70" s="60"/>
      <c r="F70" s="39"/>
      <c r="G70" s="40"/>
      <c r="H70" s="84"/>
      <c r="I70" s="69">
        <f t="shared" si="0"/>
        <v>0</v>
      </c>
      <c r="J70" s="78"/>
      <c r="K70" s="78"/>
      <c r="L70" s="78"/>
      <c r="M70" s="78"/>
      <c r="N70" s="79">
        <f t="shared" si="1"/>
        <v>0</v>
      </c>
    </row>
    <row r="71" spans="2:16" s="19" customFormat="1" ht="15" customHeight="1" x14ac:dyDescent="0.25">
      <c r="B71" s="91">
        <v>45</v>
      </c>
      <c r="C71" s="59"/>
      <c r="D71" s="59"/>
      <c r="E71" s="60"/>
      <c r="F71" s="61"/>
      <c r="G71" s="40"/>
      <c r="H71" s="84"/>
      <c r="I71" s="69">
        <f t="shared" si="0"/>
        <v>0</v>
      </c>
      <c r="J71" s="78"/>
      <c r="K71" s="78"/>
      <c r="L71" s="78"/>
      <c r="M71" s="78"/>
      <c r="N71" s="79">
        <f t="shared" si="1"/>
        <v>0</v>
      </c>
    </row>
    <row r="72" spans="2:16" s="19" customFormat="1" ht="15" customHeight="1" x14ac:dyDescent="0.25">
      <c r="B72" s="90">
        <v>46</v>
      </c>
      <c r="C72" s="59"/>
      <c r="D72" s="59"/>
      <c r="E72" s="60"/>
      <c r="F72" s="61"/>
      <c r="G72" s="62"/>
      <c r="H72" s="84"/>
      <c r="I72" s="70">
        <f t="shared" si="0"/>
        <v>0</v>
      </c>
      <c r="J72" s="79"/>
      <c r="K72" s="79"/>
      <c r="L72" s="79"/>
      <c r="M72" s="79"/>
      <c r="N72" s="79">
        <f t="shared" si="1"/>
        <v>0</v>
      </c>
    </row>
    <row r="73" spans="2:16" s="19" customFormat="1" ht="15" customHeight="1" x14ac:dyDescent="0.25">
      <c r="B73" s="90">
        <v>47</v>
      </c>
      <c r="C73" s="59"/>
      <c r="D73" s="37"/>
      <c r="E73" s="38"/>
      <c r="F73" s="39"/>
      <c r="G73" s="40"/>
      <c r="H73" s="84"/>
      <c r="I73" s="70">
        <f t="shared" si="0"/>
        <v>0</v>
      </c>
      <c r="J73" s="79"/>
      <c r="K73" s="79"/>
      <c r="L73" s="79"/>
      <c r="M73" s="79"/>
      <c r="N73" s="79">
        <f t="shared" si="1"/>
        <v>0</v>
      </c>
    </row>
    <row r="74" spans="2:16" s="19" customFormat="1" ht="15" customHeight="1" x14ac:dyDescent="0.25">
      <c r="B74" s="90">
        <v>48</v>
      </c>
      <c r="C74" s="59"/>
      <c r="D74" s="37"/>
      <c r="E74" s="38"/>
      <c r="F74" s="39"/>
      <c r="G74" s="85"/>
      <c r="H74" s="84"/>
      <c r="I74" s="70">
        <f t="shared" si="0"/>
        <v>0</v>
      </c>
      <c r="J74" s="78"/>
      <c r="K74" s="78"/>
      <c r="L74" s="78"/>
      <c r="M74" s="78"/>
      <c r="N74" s="78">
        <f>SUM(J74:M74)</f>
        <v>0</v>
      </c>
    </row>
    <row r="75" spans="2:16" s="19" customFormat="1" ht="15" customHeight="1" thickBot="1" x14ac:dyDescent="0.3">
      <c r="B75" s="91">
        <v>49</v>
      </c>
      <c r="C75" s="37"/>
      <c r="D75" s="37"/>
      <c r="E75" s="60"/>
      <c r="F75" s="61"/>
      <c r="G75" s="62"/>
      <c r="H75" s="66"/>
      <c r="I75" s="70">
        <f t="shared" si="0"/>
        <v>0</v>
      </c>
      <c r="J75" s="78"/>
      <c r="K75" s="78"/>
      <c r="L75" s="78"/>
      <c r="M75" s="78"/>
      <c r="N75" s="78">
        <f>SUM(J75:M75)</f>
        <v>0</v>
      </c>
    </row>
    <row r="76" spans="2:16" ht="16.2" thickBot="1" x14ac:dyDescent="0.35">
      <c r="B76" s="272" t="s">
        <v>18</v>
      </c>
      <c r="C76" s="251"/>
      <c r="D76" s="251"/>
      <c r="E76" s="251"/>
      <c r="F76" s="251"/>
      <c r="G76" s="273"/>
      <c r="H76" s="68">
        <f>SUM(H29:H75)</f>
        <v>10067.129999999999</v>
      </c>
      <c r="I76" s="71">
        <f>SUM(I29:I75)</f>
        <v>2516.7824999999998</v>
      </c>
      <c r="J76" s="80"/>
      <c r="K76" s="80"/>
      <c r="L76" s="80"/>
      <c r="M76" s="80"/>
      <c r="N76" s="78">
        <f>SUM(N29:N75)</f>
        <v>0</v>
      </c>
      <c r="P76" s="48">
        <f>N76-H76</f>
        <v>-10067.129999999999</v>
      </c>
    </row>
    <row r="77" spans="2:16" ht="15.6" thickBot="1" x14ac:dyDescent="0.3">
      <c r="B77" s="14"/>
      <c r="C77" s="7"/>
      <c r="D77" s="7"/>
      <c r="E77" s="8"/>
      <c r="F77" s="9"/>
      <c r="G77" s="10"/>
      <c r="H77" s="11"/>
      <c r="N77" s="47">
        <f>SUM(J76:M76)</f>
        <v>0</v>
      </c>
    </row>
    <row r="78" spans="2:16" ht="16.2" thickBot="1" x14ac:dyDescent="0.35">
      <c r="B78" s="274" t="s">
        <v>11</v>
      </c>
      <c r="C78" s="275"/>
      <c r="D78" s="275"/>
      <c r="E78" s="275"/>
      <c r="F78" s="275"/>
      <c r="G78" s="276"/>
      <c r="H78" s="21" t="s">
        <v>19</v>
      </c>
    </row>
    <row r="79" spans="2:16" ht="15" x14ac:dyDescent="0.25">
      <c r="B79" s="262" t="s">
        <v>9</v>
      </c>
      <c r="C79" s="263"/>
      <c r="D79" s="263"/>
      <c r="E79" s="263"/>
      <c r="F79" s="263"/>
      <c r="G79" s="264"/>
      <c r="H79" s="22">
        <f>SUMIF(G29:G75,"Encargos",H29:H75)+SUMIF(G29:G75,"Recursos Humanos",H29:H75)</f>
        <v>0</v>
      </c>
      <c r="I79" s="46">
        <f>H79/4</f>
        <v>0</v>
      </c>
      <c r="J79" s="47">
        <v>4546.78</v>
      </c>
      <c r="K79" s="47">
        <v>4546.78</v>
      </c>
      <c r="L79" s="47">
        <v>4546.79</v>
      </c>
      <c r="M79" s="47">
        <v>4546.79</v>
      </c>
      <c r="N79" s="47">
        <f>SUM(J79:M79)</f>
        <v>18187.14</v>
      </c>
    </row>
    <row r="80" spans="2:16" ht="15" x14ac:dyDescent="0.25">
      <c r="B80" s="269" t="s">
        <v>5</v>
      </c>
      <c r="C80" s="270"/>
      <c r="D80" s="270"/>
      <c r="E80" s="270"/>
      <c r="F80" s="270"/>
      <c r="G80" s="271"/>
      <c r="H80" s="23">
        <f>SUMIF(G29:G75,"Material de consumo",H29:H75)</f>
        <v>0</v>
      </c>
      <c r="I80" s="46">
        <f>H80/4</f>
        <v>0</v>
      </c>
      <c r="J80" s="47">
        <v>1636.78</v>
      </c>
      <c r="K80" s="47">
        <v>1636.79</v>
      </c>
      <c r="L80" s="47">
        <v>1636.79</v>
      </c>
      <c r="M80" s="47">
        <v>1636.79</v>
      </c>
      <c r="N80" s="47">
        <f>SUM(J80:M80)</f>
        <v>6547.15</v>
      </c>
    </row>
    <row r="81" spans="2:14" ht="15.6" thickBot="1" x14ac:dyDescent="0.3">
      <c r="B81" s="259" t="s">
        <v>6</v>
      </c>
      <c r="C81" s="260"/>
      <c r="D81" s="260"/>
      <c r="E81" s="260"/>
      <c r="F81" s="260"/>
      <c r="G81" s="261"/>
      <c r="H81" s="24">
        <f>SUMIF(G29:G75,"Serviços de Terceiros",H29:H75)</f>
        <v>0</v>
      </c>
      <c r="I81" s="46">
        <f>H81/4</f>
        <v>0</v>
      </c>
      <c r="J81" s="47">
        <v>3475.71</v>
      </c>
      <c r="K81" s="47">
        <v>3475.71</v>
      </c>
      <c r="L81" s="47">
        <v>3475.71</v>
      </c>
      <c r="M81" s="47">
        <v>3475.72</v>
      </c>
      <c r="N81" s="47">
        <f>SUM(J81:M81)</f>
        <v>13902.85</v>
      </c>
    </row>
    <row r="82" spans="2:14" ht="16.2" thickBot="1" x14ac:dyDescent="0.35">
      <c r="B82" s="265" t="s">
        <v>17</v>
      </c>
      <c r="C82" s="266"/>
      <c r="D82" s="266"/>
      <c r="E82" s="266"/>
      <c r="F82" s="266"/>
      <c r="G82" s="267"/>
      <c r="H82" s="25">
        <f t="shared" ref="H82:N82" si="2">SUM(H79:H81)</f>
        <v>0</v>
      </c>
      <c r="I82" s="46">
        <f t="shared" si="2"/>
        <v>0</v>
      </c>
      <c r="J82" s="81">
        <f t="shared" si="2"/>
        <v>9659.27</v>
      </c>
      <c r="K82" s="81">
        <f t="shared" si="2"/>
        <v>9659.2799999999988</v>
      </c>
      <c r="L82" s="81">
        <f t="shared" si="2"/>
        <v>9659.2900000000009</v>
      </c>
      <c r="M82" s="81">
        <f t="shared" si="2"/>
        <v>9659.2999999999993</v>
      </c>
      <c r="N82" s="47">
        <f t="shared" si="2"/>
        <v>38637.14</v>
      </c>
    </row>
    <row r="83" spans="2:14" ht="16.2" thickBot="1" x14ac:dyDescent="0.35">
      <c r="B83" s="42"/>
      <c r="C83" s="12"/>
      <c r="D83" s="12"/>
      <c r="E83" s="12"/>
      <c r="F83" s="13"/>
      <c r="G83" s="35"/>
      <c r="H83" s="26"/>
    </row>
    <row r="84" spans="2:14" ht="16.2" thickBot="1" x14ac:dyDescent="0.35">
      <c r="B84" s="274" t="s">
        <v>15</v>
      </c>
      <c r="C84" s="275"/>
      <c r="D84" s="275"/>
      <c r="E84" s="275"/>
      <c r="F84" s="275"/>
      <c r="G84" s="276"/>
      <c r="H84" s="27" t="s">
        <v>19</v>
      </c>
    </row>
    <row r="85" spans="2:14" ht="16.2" thickBot="1" x14ac:dyDescent="0.35">
      <c r="B85" s="279" t="s">
        <v>20</v>
      </c>
      <c r="C85" s="280"/>
      <c r="D85" s="280"/>
      <c r="E85" s="280"/>
      <c r="F85" s="280"/>
      <c r="G85" s="281"/>
      <c r="H85" s="52">
        <v>11168.91</v>
      </c>
    </row>
    <row r="86" spans="2:14" ht="15" x14ac:dyDescent="0.25">
      <c r="B86" s="282" t="s">
        <v>9</v>
      </c>
      <c r="C86" s="283"/>
      <c r="D86" s="283"/>
      <c r="E86" s="283"/>
      <c r="F86" s="283"/>
      <c r="G86" s="284"/>
      <c r="H86" s="49">
        <f>H79/4</f>
        <v>0</v>
      </c>
    </row>
    <row r="87" spans="2:14" ht="15" x14ac:dyDescent="0.25">
      <c r="B87" s="285" t="s">
        <v>5</v>
      </c>
      <c r="C87" s="286"/>
      <c r="D87" s="286"/>
      <c r="E87" s="286"/>
      <c r="F87" s="286"/>
      <c r="G87" s="287"/>
      <c r="H87" s="50">
        <f>H80/4</f>
        <v>0</v>
      </c>
    </row>
    <row r="88" spans="2:14" ht="15.6" thickBot="1" x14ac:dyDescent="0.3">
      <c r="B88" s="288" t="s">
        <v>6</v>
      </c>
      <c r="C88" s="289"/>
      <c r="D88" s="289"/>
      <c r="E88" s="289"/>
      <c r="F88" s="289"/>
      <c r="G88" s="290"/>
      <c r="H88" s="51">
        <f>H81/4</f>
        <v>0</v>
      </c>
    </row>
    <row r="89" spans="2:14" ht="16.2" thickBot="1" x14ac:dyDescent="0.35">
      <c r="B89" s="291" t="s">
        <v>12</v>
      </c>
      <c r="C89" s="292"/>
      <c r="D89" s="292"/>
      <c r="E89" s="292"/>
      <c r="F89" s="292"/>
      <c r="G89" s="293"/>
      <c r="H89" s="25">
        <f>SUM(H86:H88)</f>
        <v>0</v>
      </c>
    </row>
    <row r="90" spans="2:14" ht="15.6" x14ac:dyDescent="0.3">
      <c r="B90" s="43"/>
      <c r="C90" s="104"/>
      <c r="D90" s="104"/>
      <c r="E90" s="104"/>
      <c r="F90" s="104"/>
      <c r="G90" s="104"/>
      <c r="H90" s="26"/>
    </row>
    <row r="91" spans="2:14" ht="18" customHeight="1" x14ac:dyDescent="0.25">
      <c r="B91" s="244" t="s">
        <v>32</v>
      </c>
      <c r="C91" s="244"/>
      <c r="D91" s="244"/>
      <c r="E91" s="244"/>
      <c r="F91" s="101"/>
      <c r="G91" s="6"/>
      <c r="H91" s="28"/>
    </row>
    <row r="92" spans="2:14" ht="38.25" customHeight="1" x14ac:dyDescent="0.25">
      <c r="B92" s="268" t="s">
        <v>33</v>
      </c>
      <c r="C92" s="268"/>
      <c r="D92" s="268"/>
      <c r="E92" s="268"/>
      <c r="F92" s="268"/>
      <c r="G92" s="268"/>
      <c r="H92" s="268"/>
    </row>
    <row r="93" spans="2:14" ht="18" customHeight="1" x14ac:dyDescent="0.25">
      <c r="B93" s="103"/>
      <c r="C93" s="103"/>
      <c r="D93" s="103"/>
      <c r="E93" s="103"/>
      <c r="F93" s="103"/>
      <c r="G93" s="103"/>
      <c r="H93" s="29"/>
    </row>
    <row r="94" spans="2:14" ht="18" customHeight="1" x14ac:dyDescent="0.25">
      <c r="B94" s="103"/>
      <c r="C94" s="4"/>
      <c r="D94" s="4"/>
      <c r="E94" s="103"/>
      <c r="F94" s="103"/>
      <c r="G94" s="257"/>
      <c r="H94" s="257"/>
    </row>
    <row r="95" spans="2:14" ht="18" customHeight="1" x14ac:dyDescent="0.25">
      <c r="B95" s="247" t="s">
        <v>34</v>
      </c>
      <c r="C95" s="247"/>
      <c r="D95" s="247"/>
      <c r="E95" s="247"/>
      <c r="F95" s="247"/>
      <c r="G95" s="256"/>
      <c r="H95" s="256"/>
    </row>
    <row r="96" spans="2:14" ht="18" customHeight="1" x14ac:dyDescent="0.25">
      <c r="B96" s="44"/>
      <c r="C96" s="101"/>
      <c r="D96" s="101"/>
      <c r="E96" s="101"/>
      <c r="F96" s="101"/>
      <c r="G96" s="258"/>
      <c r="H96" s="258"/>
    </row>
    <row r="97" spans="2:8" ht="18" customHeight="1" x14ac:dyDescent="0.25">
      <c r="B97" s="44"/>
      <c r="C97" s="101"/>
      <c r="D97" s="101"/>
      <c r="E97" s="101"/>
      <c r="F97" s="101"/>
      <c r="G97" s="258"/>
      <c r="H97" s="258"/>
    </row>
    <row r="98" spans="2:8" ht="18" customHeight="1" x14ac:dyDescent="0.25">
      <c r="B98" s="44"/>
      <c r="C98" s="101"/>
      <c r="D98" s="101"/>
      <c r="E98" s="101"/>
      <c r="F98" s="101"/>
      <c r="G98" s="254"/>
      <c r="H98" s="254"/>
    </row>
    <row r="99" spans="2:8" ht="18" customHeight="1" x14ac:dyDescent="0.3">
      <c r="B99" s="44"/>
      <c r="C99" s="101"/>
      <c r="D99" s="101"/>
      <c r="E99" s="101"/>
      <c r="F99" s="101"/>
      <c r="G99" s="255"/>
      <c r="H99" s="255"/>
    </row>
    <row r="100" spans="2:8" ht="15" customHeight="1" x14ac:dyDescent="0.25">
      <c r="E100" s="3" t="s">
        <v>7</v>
      </c>
      <c r="F100" s="36" t="s">
        <v>10</v>
      </c>
      <c r="G100" s="256"/>
      <c r="H100" s="256"/>
    </row>
    <row r="101" spans="2:8" ht="12.9" customHeight="1" x14ac:dyDescent="0.25">
      <c r="F101" s="108" t="s">
        <v>79</v>
      </c>
      <c r="G101" s="257"/>
      <c r="H101" s="257"/>
    </row>
    <row r="102" spans="2:8" ht="12.9" customHeight="1" x14ac:dyDescent="0.25">
      <c r="F102" s="107" t="s">
        <v>50</v>
      </c>
      <c r="G102" s="256"/>
      <c r="H102" s="256"/>
    </row>
    <row r="103" spans="2:8" ht="12.9" customHeight="1" x14ac:dyDescent="0.25">
      <c r="F103" s="107" t="s">
        <v>80</v>
      </c>
      <c r="G103" s="258"/>
      <c r="H103" s="258"/>
    </row>
    <row r="104" spans="2:8" ht="12.9" customHeight="1" x14ac:dyDescent="0.25">
      <c r="G104" s="258"/>
      <c r="H104" s="258"/>
    </row>
    <row r="105" spans="2:8" ht="18" customHeight="1" x14ac:dyDescent="0.25">
      <c r="G105" s="254"/>
      <c r="H105" s="254"/>
    </row>
    <row r="106" spans="2:8" ht="18" customHeight="1" x14ac:dyDescent="0.3">
      <c r="G106" s="255"/>
      <c r="H106" s="255"/>
    </row>
    <row r="107" spans="2:8" ht="18" customHeight="1" x14ac:dyDescent="0.25">
      <c r="G107" s="33"/>
      <c r="H107" s="34"/>
    </row>
    <row r="108" spans="2:8" ht="18" customHeight="1" x14ac:dyDescent="0.25">
      <c r="G108" s="33"/>
      <c r="H108" s="34"/>
    </row>
    <row r="109" spans="2:8" ht="18" customHeight="1" x14ac:dyDescent="0.25">
      <c r="G109" s="33"/>
      <c r="H109" s="34"/>
    </row>
    <row r="110" spans="2:8" ht="18" customHeight="1" x14ac:dyDescent="0.25">
      <c r="G110" s="33"/>
      <c r="H110" s="34"/>
    </row>
    <row r="111" spans="2:8" ht="18" customHeight="1" x14ac:dyDescent="0.25">
      <c r="G111" s="33"/>
      <c r="H111" s="34"/>
    </row>
    <row r="112" spans="2:8" ht="18" customHeight="1" x14ac:dyDescent="0.25">
      <c r="G112" s="33"/>
      <c r="H112" s="34"/>
    </row>
  </sheetData>
  <autoFilter ref="G25:G82"/>
  <mergeCells count="45">
    <mergeCell ref="B17:H17"/>
    <mergeCell ref="B5:H5"/>
    <mergeCell ref="B6:H6"/>
    <mergeCell ref="B8:H8"/>
    <mergeCell ref="B9:H9"/>
    <mergeCell ref="B10:H10"/>
    <mergeCell ref="B11:H11"/>
    <mergeCell ref="B12:H12"/>
    <mergeCell ref="B13:H13"/>
    <mergeCell ref="B14:H14"/>
    <mergeCell ref="B15:H15"/>
    <mergeCell ref="B16:F16"/>
    <mergeCell ref="B84:G84"/>
    <mergeCell ref="B18:F18"/>
    <mergeCell ref="B19:F19"/>
    <mergeCell ref="B21:F21"/>
    <mergeCell ref="B22:F22"/>
    <mergeCell ref="B23:H23"/>
    <mergeCell ref="B76:G76"/>
    <mergeCell ref="B78:G78"/>
    <mergeCell ref="B79:G79"/>
    <mergeCell ref="B80:G80"/>
    <mergeCell ref="B81:G81"/>
    <mergeCell ref="B82:G82"/>
    <mergeCell ref="G97:H97"/>
    <mergeCell ref="B85:G85"/>
    <mergeCell ref="B86:G86"/>
    <mergeCell ref="B87:G87"/>
    <mergeCell ref="B88:G88"/>
    <mergeCell ref="B89:G89"/>
    <mergeCell ref="B91:E91"/>
    <mergeCell ref="B92:H92"/>
    <mergeCell ref="G94:H94"/>
    <mergeCell ref="B95:F95"/>
    <mergeCell ref="G95:H95"/>
    <mergeCell ref="G96:H96"/>
    <mergeCell ref="G104:H104"/>
    <mergeCell ref="G105:H105"/>
    <mergeCell ref="G106:H106"/>
    <mergeCell ref="G98:H98"/>
    <mergeCell ref="G99:H99"/>
    <mergeCell ref="G100:H100"/>
    <mergeCell ref="G101:H101"/>
    <mergeCell ref="G102:H102"/>
    <mergeCell ref="G103:H103"/>
  </mergeCells>
  <pageMargins left="0.25" right="0.25" top="0.75" bottom="0.75" header="0.3" footer="0.3"/>
  <pageSetup paperSize="9" scale="65" fitToHeight="0" orientation="portrait" r:id="rId1"/>
  <headerFooter>
    <oddHeader>&amp;C&amp;G</oddHeader>
  </headerFooter>
  <rowBreaks count="1" manualBreakCount="1">
    <brk id="76" max="7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4" sqref="A4"/>
    </sheetView>
  </sheetViews>
  <sheetFormatPr defaultRowHeight="14.4" x14ac:dyDescent="0.3"/>
  <cols>
    <col min="1" max="1" width="32.5546875" customWidth="1"/>
  </cols>
  <sheetData>
    <row r="1" spans="1:1" ht="73.5" customHeight="1" x14ac:dyDescent="0.3">
      <c r="A1" s="106" t="s">
        <v>48</v>
      </c>
    </row>
    <row r="2" spans="1:1" ht="68.25" customHeight="1" x14ac:dyDescent="0.3">
      <c r="A2" s="106" t="s">
        <v>49</v>
      </c>
    </row>
    <row r="3" spans="1:1" ht="57.6" x14ac:dyDescent="0.3">
      <c r="A3" s="106" t="s">
        <v>46</v>
      </c>
    </row>
    <row r="4" spans="1:1" ht="57.6" x14ac:dyDescent="0.3">
      <c r="A4" s="106" t="s">
        <v>47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C8" sqref="C8"/>
    </sheetView>
  </sheetViews>
  <sheetFormatPr defaultRowHeight="14.4" x14ac:dyDescent="0.3"/>
  <cols>
    <col min="1" max="1" width="7.5546875" customWidth="1"/>
    <col min="2" max="2" width="19.109375" customWidth="1"/>
    <col min="3" max="3" width="35.5546875" customWidth="1"/>
    <col min="4" max="4" width="34.88671875" customWidth="1"/>
  </cols>
  <sheetData>
    <row r="1" spans="1:4" ht="24" customHeight="1" x14ac:dyDescent="0.3">
      <c r="A1" s="134" t="s">
        <v>56</v>
      </c>
      <c r="B1" s="134" t="s">
        <v>60</v>
      </c>
      <c r="C1" s="134" t="s">
        <v>61</v>
      </c>
      <c r="D1" s="134" t="s">
        <v>62</v>
      </c>
    </row>
    <row r="2" spans="1:4" ht="24" customHeight="1" x14ac:dyDescent="0.3">
      <c r="A2" s="135">
        <v>1</v>
      </c>
      <c r="B2" s="135" t="s">
        <v>63</v>
      </c>
      <c r="C2" s="134" t="s">
        <v>64</v>
      </c>
      <c r="D2" s="141" t="s">
        <v>65</v>
      </c>
    </row>
    <row r="3" spans="1:4" ht="24" customHeight="1" x14ac:dyDescent="0.3">
      <c r="A3" s="135">
        <v>2</v>
      </c>
      <c r="B3" s="135" t="s">
        <v>66</v>
      </c>
      <c r="C3" s="134" t="s">
        <v>67</v>
      </c>
      <c r="D3" s="141" t="s">
        <v>68</v>
      </c>
    </row>
    <row r="4" spans="1:4" ht="24" customHeight="1" x14ac:dyDescent="0.3">
      <c r="A4" s="135">
        <v>3</v>
      </c>
      <c r="B4" s="135" t="s">
        <v>69</v>
      </c>
      <c r="C4" s="134" t="s">
        <v>70</v>
      </c>
      <c r="D4" s="141" t="s">
        <v>71</v>
      </c>
    </row>
    <row r="5" spans="1:4" ht="24" customHeight="1" x14ac:dyDescent="0.3">
      <c r="A5" s="135">
        <v>4</v>
      </c>
      <c r="B5" s="135" t="s">
        <v>72</v>
      </c>
      <c r="C5" s="134" t="s">
        <v>73</v>
      </c>
      <c r="D5" s="141" t="s">
        <v>74</v>
      </c>
    </row>
    <row r="6" spans="1:4" ht="24" customHeight="1" x14ac:dyDescent="0.3">
      <c r="A6" s="135">
        <v>5</v>
      </c>
      <c r="B6" s="135"/>
      <c r="C6" s="134"/>
      <c r="D6" s="134"/>
    </row>
    <row r="7" spans="1:4" ht="24" customHeight="1" x14ac:dyDescent="0.3">
      <c r="A7" s="135">
        <v>6</v>
      </c>
      <c r="B7" s="135"/>
      <c r="C7" s="134"/>
      <c r="D7" s="134"/>
    </row>
    <row r="8" spans="1:4" ht="24" customHeight="1" x14ac:dyDescent="0.3">
      <c r="A8" s="135">
        <v>7</v>
      </c>
      <c r="B8" s="135"/>
      <c r="C8" s="134"/>
      <c r="D8" s="134"/>
    </row>
    <row r="9" spans="1:4" ht="24" customHeight="1" x14ac:dyDescent="0.3">
      <c r="A9" s="135">
        <v>8</v>
      </c>
      <c r="B9" s="135"/>
      <c r="C9" s="134"/>
      <c r="D9" s="134"/>
    </row>
    <row r="10" spans="1:4" ht="24" customHeight="1" x14ac:dyDescent="0.3">
      <c r="A10" s="135">
        <v>9</v>
      </c>
      <c r="B10" s="135"/>
      <c r="C10" s="134"/>
      <c r="D10" s="134"/>
    </row>
    <row r="11" spans="1:4" ht="24" customHeight="1" x14ac:dyDescent="0.3">
      <c r="A11" s="135">
        <v>10</v>
      </c>
      <c r="B11" s="135"/>
      <c r="C11" s="134"/>
      <c r="D11" s="134"/>
    </row>
    <row r="12" spans="1:4" ht="24" customHeight="1" x14ac:dyDescent="0.3">
      <c r="A12" s="135">
        <v>11</v>
      </c>
      <c r="B12" s="135"/>
      <c r="C12" s="134"/>
      <c r="D12" s="134"/>
    </row>
    <row r="13" spans="1:4" ht="24" customHeight="1" x14ac:dyDescent="0.3">
      <c r="A13" s="135">
        <v>12</v>
      </c>
      <c r="B13" s="135"/>
      <c r="C13" s="134"/>
      <c r="D13" s="134"/>
    </row>
    <row r="14" spans="1:4" ht="24" customHeight="1" x14ac:dyDescent="0.3">
      <c r="A14" s="135">
        <v>13</v>
      </c>
      <c r="B14" s="135"/>
      <c r="C14" s="134"/>
      <c r="D14" s="134"/>
    </row>
    <row r="15" spans="1:4" ht="24" customHeight="1" x14ac:dyDescent="0.3">
      <c r="A15" s="134">
        <v>14</v>
      </c>
      <c r="B15" s="134"/>
      <c r="C15" s="134"/>
      <c r="D15" s="134"/>
    </row>
    <row r="16" spans="1:4" ht="24" customHeight="1" x14ac:dyDescent="0.3">
      <c r="A16" s="134">
        <v>15</v>
      </c>
      <c r="B16" s="134"/>
      <c r="C16" s="134"/>
      <c r="D16" s="134"/>
    </row>
  </sheetData>
  <hyperlinks>
    <hyperlink ref="D2" r:id="rId1"/>
    <hyperlink ref="D3" r:id="rId2"/>
    <hyperlink ref="D4" r:id="rId3"/>
    <hyperlink ref="D5" r:id="rId4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10</vt:i4>
      </vt:variant>
    </vt:vector>
  </HeadingPairs>
  <TitlesOfParts>
    <vt:vector size="17" baseType="lpstr">
      <vt:lpstr>Bady Bassit</vt:lpstr>
      <vt:lpstr>Cedral</vt:lpstr>
      <vt:lpstr>Guapiaçu</vt:lpstr>
      <vt:lpstr>Uchoa</vt:lpstr>
      <vt:lpstr>matriz</vt:lpstr>
      <vt:lpstr>carimbos</vt:lpstr>
      <vt:lpstr>Plan1</vt:lpstr>
      <vt:lpstr>'Bady Bassit'!Area_de_impressao</vt:lpstr>
      <vt:lpstr>Cedral!Area_de_impressao</vt:lpstr>
      <vt:lpstr>Guapiaçu!Area_de_impressao</vt:lpstr>
      <vt:lpstr>matriz!Area_de_impressao</vt:lpstr>
      <vt:lpstr>Uchoa!Area_de_impressao</vt:lpstr>
      <vt:lpstr>'Bady Bassit'!Titulos_de_impressao</vt:lpstr>
      <vt:lpstr>Cedral!Titulos_de_impressao</vt:lpstr>
      <vt:lpstr>Guapiaçu!Titulos_de_impressao</vt:lpstr>
      <vt:lpstr>matriz!Titulos_de_impressao</vt:lpstr>
      <vt:lpstr>Uchoa!Titulos_de_impressao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mamae idalina</dc:creator>
  <cp:lastModifiedBy>User</cp:lastModifiedBy>
  <cp:lastPrinted>2024-09-06T13:43:22Z</cp:lastPrinted>
  <dcterms:created xsi:type="dcterms:W3CDTF">2018-01-24T14:45:16Z</dcterms:created>
  <dcterms:modified xsi:type="dcterms:W3CDTF">2024-12-16T16:18:32Z</dcterms:modified>
</cp:coreProperties>
</file>